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AKI105\Desktop\"/>
    </mc:Choice>
  </mc:AlternateContent>
  <xr:revisionPtr revIDLastSave="0" documentId="13_ncr:1_{C74448AD-4A8D-438C-99AC-7136AC49D109}" xr6:coauthVersionLast="47" xr6:coauthVersionMax="47" xr10:uidLastSave="{00000000-0000-0000-0000-000000000000}"/>
  <bookViews>
    <workbookView xWindow="-120" yWindow="-120" windowWidth="29040" windowHeight="15990" tabRatio="740" xr2:uid="{00000000-000D-0000-FFFF-FFFF00000000}"/>
  </bookViews>
  <sheets>
    <sheet name="表紙" sheetId="18" r:id="rId1"/>
    <sheet name="災害免責" sheetId="17" r:id="rId2"/>
    <sheet name="人口・世帯数2024.2月 " sheetId="20" r:id="rId3"/>
    <sheet name="一覧" sheetId="15" r:id="rId4"/>
    <sheet name="盛岡市" sheetId="1" r:id="rId5"/>
    <sheet name="滝沢市・岩手郡・八幡平市・紫波郡" sheetId="2" r:id="rId6"/>
    <sheet name="花巻市・北上市・和賀郡・遠野市" sheetId="3" r:id="rId7"/>
    <sheet name="奥州市" sheetId="4" r:id="rId8"/>
    <sheet name="西・東磐井郡・一関市" sheetId="5" r:id="rId9"/>
    <sheet name="上閉伊郡釜石市気仙郡大船渡市陸前高田市" sheetId="6" r:id="rId10"/>
    <sheet name="宮古市・下閉伊郡" sheetId="7" r:id="rId11"/>
    <sheet name="二戸郡・二戸市・九戸郡・久慈市" sheetId="8" r:id="rId12"/>
  </sheets>
  <externalReferences>
    <externalReference r:id="rId13"/>
    <externalReference r:id="rId14"/>
  </externalReferences>
  <definedNames>
    <definedName name="ghkjg">[1]WORK!$G$2:$G$22</definedName>
    <definedName name="_xlnm.Print_Area" localSheetId="10">宮古市・下閉伊郡!$A$1:$Z$43</definedName>
    <definedName name="_xlnm.Print_Area" localSheetId="1">災害免責!$A$1:$S$41</definedName>
    <definedName name="_xlnm.Print_Area" localSheetId="4">盛岡市!$A$1:$Z$44</definedName>
    <definedName name="_xlnm.Print_Area" localSheetId="0">表紙!$A$1:$K$30</definedName>
    <definedName name="ttt">[1]WORK!$C$14:$C$17</definedName>
    <definedName name="サイズ">[2]WORK!$C$2:$C$11</definedName>
    <definedName name="業種">[2]WORK!$G$2:$G$22</definedName>
    <definedName name="支払区分">[2]WORK!$A$14:$A$16</definedName>
    <definedName name="種別">[2]WORK!$E$2:$E$11</definedName>
    <definedName name="請求書">[2]WORK!$A$8:$A$11</definedName>
    <definedName name="朝夕区分">[2]WORK!$A$2:$A$4</definedName>
    <definedName name="配達区分">[2]WORK!$A$19:$A$21</definedName>
    <definedName name="変形">[2]WORK!$C$14:$C$17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2" i="1" l="1"/>
  <c r="P32" i="1"/>
  <c r="E5" i="20" l="1"/>
  <c r="G5" i="20" s="1"/>
  <c r="I5" i="20"/>
  <c r="C6" i="20"/>
  <c r="E6" i="20"/>
  <c r="G6" i="20"/>
  <c r="I6" i="20"/>
  <c r="M6" i="20"/>
  <c r="Q6" i="20" s="1"/>
  <c r="O6" i="20"/>
  <c r="S6" i="20"/>
  <c r="G7" i="20"/>
  <c r="Q7" i="20"/>
  <c r="G8" i="20"/>
  <c r="Q8" i="20"/>
  <c r="G9" i="20"/>
  <c r="Q9" i="20"/>
  <c r="G10" i="20"/>
  <c r="Q10" i="20"/>
  <c r="G11" i="20"/>
  <c r="M11" i="20"/>
  <c r="O11" i="20"/>
  <c r="Q11" i="20"/>
  <c r="S11" i="20"/>
  <c r="G12" i="20"/>
  <c r="Q12" i="20"/>
  <c r="G13" i="20"/>
  <c r="Q13" i="20"/>
  <c r="G14" i="20"/>
  <c r="Q14" i="20"/>
  <c r="C15" i="20"/>
  <c r="C5" i="20" s="1"/>
  <c r="E15" i="20"/>
  <c r="G15" i="20" s="1"/>
  <c r="I15" i="20"/>
  <c r="Q15" i="20"/>
  <c r="G16" i="20"/>
  <c r="M16" i="20"/>
  <c r="O16" i="20"/>
  <c r="Q16" i="20" s="1"/>
  <c r="S16" i="20"/>
  <c r="G17" i="20"/>
  <c r="Q17" i="20"/>
  <c r="G18" i="20"/>
  <c r="Q18" i="20"/>
  <c r="C19" i="20"/>
  <c r="E19" i="20"/>
  <c r="G19" i="20"/>
  <c r="I19" i="20"/>
  <c r="Q19" i="20"/>
  <c r="G20" i="20"/>
  <c r="Q20" i="20"/>
  <c r="G21" i="20"/>
  <c r="C22" i="20"/>
  <c r="E22" i="20"/>
  <c r="G22" i="20"/>
  <c r="I22" i="20"/>
  <c r="G23" i="20"/>
  <c r="G24" i="20"/>
  <c r="C25" i="20"/>
  <c r="E25" i="20"/>
  <c r="G25" i="20"/>
  <c r="I25" i="20"/>
  <c r="G26" i="20"/>
  <c r="G27" i="20"/>
  <c r="G28" i="20"/>
  <c r="C29" i="20"/>
  <c r="E29" i="20"/>
  <c r="G29" i="20" s="1"/>
  <c r="I29" i="20"/>
  <c r="G30" i="20"/>
  <c r="G31" i="20"/>
  <c r="G32" i="20"/>
  <c r="U28" i="15" l="1"/>
  <c r="T28" i="15"/>
  <c r="Z34" i="8"/>
  <c r="X34" i="8"/>
  <c r="M17" i="15"/>
  <c r="K17" i="15"/>
  <c r="L17" i="15"/>
  <c r="J17" i="15"/>
  <c r="V28" i="5"/>
  <c r="T28" i="5"/>
  <c r="R28" i="5"/>
  <c r="P28" i="5"/>
  <c r="N28" i="5"/>
  <c r="L28" i="5"/>
  <c r="X31" i="4" l="1"/>
  <c r="L37" i="3"/>
  <c r="Z31" i="4"/>
  <c r="T31" i="4"/>
  <c r="K5" i="15"/>
  <c r="J5" i="15"/>
  <c r="I5" i="15"/>
  <c r="H5" i="15"/>
  <c r="L32" i="1"/>
  <c r="V32" i="1"/>
  <c r="M5" i="15" s="1"/>
  <c r="T32" i="1"/>
  <c r="L5" i="15" s="1"/>
  <c r="N32" i="1"/>
  <c r="F32" i="1" l="1"/>
  <c r="X26" i="8" l="1"/>
  <c r="D16" i="3" l="1"/>
  <c r="H39" i="2"/>
  <c r="D39" i="2"/>
  <c r="D31" i="2"/>
  <c r="D23" i="2"/>
  <c r="D12" i="2"/>
  <c r="D22" i="7"/>
  <c r="D34" i="8"/>
  <c r="D26" i="8"/>
  <c r="D32" i="1" l="1"/>
  <c r="D31" i="4" l="1"/>
  <c r="F26" i="8" l="1"/>
  <c r="Z24" i="3" l="1"/>
  <c r="X24" i="3"/>
  <c r="Z9" i="6" l="1"/>
  <c r="Y9" i="6"/>
  <c r="L16" i="3" l="1"/>
  <c r="F39" i="2" l="1"/>
  <c r="Z22" i="7"/>
  <c r="O23" i="15" s="1"/>
  <c r="X22" i="7"/>
  <c r="N23" i="15" s="1"/>
  <c r="Z18" i="6"/>
  <c r="O19" i="15" s="1"/>
  <c r="X18" i="6"/>
  <c r="N19" i="15" s="1"/>
  <c r="F39" i="4" l="1"/>
  <c r="H32" i="7" l="1"/>
  <c r="L31" i="4"/>
  <c r="H16" i="3"/>
  <c r="J31" i="2" l="1"/>
  <c r="E8" i="15" s="1"/>
  <c r="C27" i="15"/>
  <c r="F12" i="2"/>
  <c r="C6" i="15" s="1"/>
  <c r="W6" i="15" s="1"/>
  <c r="F23" i="2"/>
  <c r="C7" i="15" s="1"/>
  <c r="B7" i="15"/>
  <c r="V14" i="2"/>
  <c r="N34" i="8"/>
  <c r="G28" i="15" s="1"/>
  <c r="B27" i="15"/>
  <c r="L34" i="8"/>
  <c r="F28" i="15" s="1"/>
  <c r="J34" i="8"/>
  <c r="H34" i="8"/>
  <c r="F34" i="8"/>
  <c r="B28" i="15"/>
  <c r="Z26" i="8"/>
  <c r="U27" i="15" s="1"/>
  <c r="T27" i="15"/>
  <c r="T29" i="15" s="1"/>
  <c r="V26" i="8"/>
  <c r="K27" i="15" s="1"/>
  <c r="T26" i="8"/>
  <c r="N26" i="8"/>
  <c r="G27" i="15" s="1"/>
  <c r="L26" i="8"/>
  <c r="F27" i="15" s="1"/>
  <c r="V16" i="8"/>
  <c r="K26" i="15" s="1"/>
  <c r="T16" i="8"/>
  <c r="J26" i="15" s="1"/>
  <c r="J16" i="8"/>
  <c r="E26" i="15" s="1"/>
  <c r="H16" i="8"/>
  <c r="D26" i="15" s="1"/>
  <c r="F16" i="8"/>
  <c r="C26" i="15" s="1"/>
  <c r="D16" i="8"/>
  <c r="B26" i="15" s="1"/>
  <c r="R9" i="8"/>
  <c r="I25" i="15" s="1"/>
  <c r="P9" i="8"/>
  <c r="H25" i="15" s="1"/>
  <c r="J9" i="8"/>
  <c r="E25" i="15" s="1"/>
  <c r="H9" i="8"/>
  <c r="D25" i="15" s="1"/>
  <c r="F9" i="8"/>
  <c r="V24" i="3"/>
  <c r="J31" i="6"/>
  <c r="E21" i="15" s="1"/>
  <c r="D9" i="8"/>
  <c r="B25" i="15" s="1"/>
  <c r="J32" i="7"/>
  <c r="E24" i="15" s="1"/>
  <c r="D24" i="15"/>
  <c r="F32" i="7"/>
  <c r="D32" i="7"/>
  <c r="B24" i="15" s="1"/>
  <c r="V22" i="7"/>
  <c r="T22" i="7"/>
  <c r="N22" i="7"/>
  <c r="G23" i="15" s="1"/>
  <c r="L22" i="7"/>
  <c r="F23" i="15" s="1"/>
  <c r="J22" i="7"/>
  <c r="H22" i="7"/>
  <c r="D23" i="15" s="1"/>
  <c r="F22" i="7"/>
  <c r="C23" i="15" s="1"/>
  <c r="V38" i="6"/>
  <c r="K22" i="15" s="1"/>
  <c r="T38" i="6"/>
  <c r="J22" i="15" s="1"/>
  <c r="N38" i="6"/>
  <c r="G22" i="15" s="1"/>
  <c r="L38" i="6"/>
  <c r="J38" i="6"/>
  <c r="E22" i="15" s="1"/>
  <c r="H38" i="6"/>
  <c r="D22" i="15" s="1"/>
  <c r="F38" i="6"/>
  <c r="D38" i="6"/>
  <c r="V31" i="6"/>
  <c r="K21" i="15" s="1"/>
  <c r="T31" i="6"/>
  <c r="J21" i="15" s="1"/>
  <c r="N31" i="6"/>
  <c r="G21" i="15" s="1"/>
  <c r="L31" i="6"/>
  <c r="F21" i="15" s="1"/>
  <c r="H31" i="6"/>
  <c r="D21" i="15" s="1"/>
  <c r="F31" i="6"/>
  <c r="C21" i="15" s="1"/>
  <c r="D31" i="6"/>
  <c r="B21" i="15" s="1"/>
  <c r="F23" i="6"/>
  <c r="X24" i="6" s="1"/>
  <c r="D23" i="6"/>
  <c r="V24" i="6" s="1"/>
  <c r="V18" i="6"/>
  <c r="T18" i="6"/>
  <c r="R18" i="6"/>
  <c r="I19" i="15" s="1"/>
  <c r="P18" i="6"/>
  <c r="H19" i="15" s="1"/>
  <c r="N18" i="6"/>
  <c r="G19" i="15" s="1"/>
  <c r="L18" i="6"/>
  <c r="F19" i="15" s="1"/>
  <c r="J18" i="6"/>
  <c r="E19" i="15" s="1"/>
  <c r="H18" i="6"/>
  <c r="D19" i="15" s="1"/>
  <c r="F18" i="6"/>
  <c r="C19" i="15" s="1"/>
  <c r="D18" i="6"/>
  <c r="F8" i="6"/>
  <c r="X9" i="6" s="1"/>
  <c r="D8" i="6"/>
  <c r="V9" i="6" s="1"/>
  <c r="Z28" i="5"/>
  <c r="Q17" i="15" s="1"/>
  <c r="X28" i="5"/>
  <c r="P17" i="15" s="1"/>
  <c r="I17" i="15"/>
  <c r="H17" i="15"/>
  <c r="G17" i="15"/>
  <c r="F17" i="15"/>
  <c r="J28" i="5"/>
  <c r="E17" i="15" s="1"/>
  <c r="H28" i="5"/>
  <c r="D17" i="15" s="1"/>
  <c r="F28" i="5"/>
  <c r="C17" i="15" s="1"/>
  <c r="D28" i="5"/>
  <c r="B17" i="15" s="1"/>
  <c r="J8" i="5"/>
  <c r="H8" i="5"/>
  <c r="F8" i="5"/>
  <c r="C16" i="15" s="1"/>
  <c r="D8" i="5"/>
  <c r="Z39" i="4"/>
  <c r="S15" i="15" s="1"/>
  <c r="X39" i="4"/>
  <c r="R15" i="15" s="1"/>
  <c r="V39" i="4"/>
  <c r="Q15" i="15" s="1"/>
  <c r="T39" i="4"/>
  <c r="P15" i="15" s="1"/>
  <c r="R39" i="4"/>
  <c r="K15" i="15" s="1"/>
  <c r="P39" i="4"/>
  <c r="N39" i="4"/>
  <c r="L39" i="4"/>
  <c r="C15" i="15"/>
  <c r="D39" i="4"/>
  <c r="B15" i="15" s="1"/>
  <c r="S14" i="15"/>
  <c r="R14" i="15"/>
  <c r="V31" i="4"/>
  <c r="Q14" i="15" s="1"/>
  <c r="P14" i="15"/>
  <c r="R31" i="4"/>
  <c r="P31" i="4"/>
  <c r="N31" i="4"/>
  <c r="G14" i="15" s="1"/>
  <c r="F14" i="15"/>
  <c r="J31" i="4"/>
  <c r="E14" i="15" s="1"/>
  <c r="H31" i="4"/>
  <c r="D14" i="15" s="1"/>
  <c r="F31" i="4"/>
  <c r="C14" i="15" s="1"/>
  <c r="B14" i="15"/>
  <c r="V37" i="3"/>
  <c r="K13" i="15" s="1"/>
  <c r="T37" i="3"/>
  <c r="J13" i="15" s="1"/>
  <c r="N37" i="3"/>
  <c r="G13" i="15" s="1"/>
  <c r="F13" i="15"/>
  <c r="J37" i="3"/>
  <c r="E13" i="15" s="1"/>
  <c r="H37" i="3"/>
  <c r="D13" i="15" s="1"/>
  <c r="F37" i="3"/>
  <c r="D37" i="3"/>
  <c r="B13" i="15" s="1"/>
  <c r="Z29" i="3"/>
  <c r="Q12" i="15" s="1"/>
  <c r="X29" i="3"/>
  <c r="V29" i="3"/>
  <c r="K12" i="15" s="1"/>
  <c r="T29" i="3"/>
  <c r="J12" i="15" s="1"/>
  <c r="F29" i="3"/>
  <c r="C12" i="15" s="1"/>
  <c r="D29" i="3"/>
  <c r="Q11" i="15"/>
  <c r="P11" i="15"/>
  <c r="T24" i="3"/>
  <c r="R24" i="3"/>
  <c r="I11" i="15" s="1"/>
  <c r="P24" i="3"/>
  <c r="H11" i="15" s="1"/>
  <c r="N24" i="3"/>
  <c r="G11" i="15" s="1"/>
  <c r="L24" i="3"/>
  <c r="F11" i="15" s="1"/>
  <c r="J24" i="3"/>
  <c r="E11" i="15" s="1"/>
  <c r="H24" i="3"/>
  <c r="D11" i="15" s="1"/>
  <c r="F24" i="3"/>
  <c r="C11" i="15" s="1"/>
  <c r="D24" i="3"/>
  <c r="B11" i="15" s="1"/>
  <c r="Z16" i="3"/>
  <c r="Q10" i="15" s="1"/>
  <c r="X16" i="3"/>
  <c r="P10" i="15" s="1"/>
  <c r="V16" i="3"/>
  <c r="K10" i="15" s="1"/>
  <c r="T16" i="3"/>
  <c r="J10" i="15" s="1"/>
  <c r="R16" i="3"/>
  <c r="I10" i="15" s="1"/>
  <c r="P16" i="3"/>
  <c r="H10" i="15" s="1"/>
  <c r="N16" i="3"/>
  <c r="G10" i="15" s="1"/>
  <c r="J16" i="3"/>
  <c r="E10" i="15" s="1"/>
  <c r="D10" i="15"/>
  <c r="F16" i="3"/>
  <c r="C10" i="15" s="1"/>
  <c r="B10" i="15"/>
  <c r="V39" i="2"/>
  <c r="K9" i="15" s="1"/>
  <c r="T39" i="2"/>
  <c r="J9" i="15" s="1"/>
  <c r="J39" i="2"/>
  <c r="E9" i="15" s="1"/>
  <c r="D9" i="15"/>
  <c r="C9" i="15"/>
  <c r="V31" i="2"/>
  <c r="K8" i="15" s="1"/>
  <c r="T31" i="2"/>
  <c r="J8" i="15" s="1"/>
  <c r="H31" i="2"/>
  <c r="D8" i="15" s="1"/>
  <c r="F31" i="2"/>
  <c r="V23" i="2"/>
  <c r="K7" i="15" s="1"/>
  <c r="T23" i="2"/>
  <c r="Z32" i="1"/>
  <c r="O5" i="15" s="1"/>
  <c r="X32" i="1"/>
  <c r="N5" i="15" s="1"/>
  <c r="G5" i="15"/>
  <c r="J32" i="1"/>
  <c r="E5" i="15" s="1"/>
  <c r="H32" i="1"/>
  <c r="D5" i="15" s="1"/>
  <c r="C5" i="15"/>
  <c r="D16" i="15"/>
  <c r="B16" i="15"/>
  <c r="J23" i="15"/>
  <c r="L23" i="15"/>
  <c r="F15" i="15"/>
  <c r="F22" i="15"/>
  <c r="H14" i="15"/>
  <c r="J11" i="15"/>
  <c r="J14" i="15"/>
  <c r="J15" i="15"/>
  <c r="L10" i="15"/>
  <c r="L11" i="15"/>
  <c r="L14" i="15"/>
  <c r="L19" i="15"/>
  <c r="N14" i="15"/>
  <c r="F10" i="15"/>
  <c r="P12" i="15"/>
  <c r="K11" i="15"/>
  <c r="M10" i="15"/>
  <c r="M11" i="15"/>
  <c r="I14" i="15"/>
  <c r="K14" i="15"/>
  <c r="M14" i="15"/>
  <c r="O14" i="15"/>
  <c r="G15" i="15"/>
  <c r="M19" i="15"/>
  <c r="K23" i="15"/>
  <c r="M23" i="15"/>
  <c r="D28" i="15" l="1"/>
  <c r="V35" i="8"/>
  <c r="C28" i="15"/>
  <c r="X35" i="8"/>
  <c r="B18" i="15"/>
  <c r="V18" i="15" s="1"/>
  <c r="F5" i="15"/>
  <c r="F29" i="15" s="1"/>
  <c r="V34" i="1"/>
  <c r="V35" i="1" s="1"/>
  <c r="V25" i="15"/>
  <c r="V26" i="15"/>
  <c r="V16" i="15"/>
  <c r="W7" i="15"/>
  <c r="V11" i="15"/>
  <c r="V13" i="15"/>
  <c r="W12" i="15"/>
  <c r="X10" i="8"/>
  <c r="V28" i="15"/>
  <c r="V21" i="15"/>
  <c r="V19" i="6"/>
  <c r="V15" i="15"/>
  <c r="E23" i="15"/>
  <c r="W23" i="15" s="1"/>
  <c r="X23" i="7"/>
  <c r="W9" i="15"/>
  <c r="V24" i="15"/>
  <c r="V17" i="15"/>
  <c r="V10" i="15"/>
  <c r="V14" i="15"/>
  <c r="W15" i="15"/>
  <c r="W27" i="15"/>
  <c r="W26" i="15"/>
  <c r="W21" i="15"/>
  <c r="W19" i="15"/>
  <c r="W17" i="15"/>
  <c r="W14" i="15"/>
  <c r="W11" i="15"/>
  <c r="W10" i="15"/>
  <c r="W5" i="15"/>
  <c r="B6" i="15"/>
  <c r="V6" i="15" s="1"/>
  <c r="C18" i="15"/>
  <c r="W18" i="15" s="1"/>
  <c r="X33" i="7"/>
  <c r="X38" i="3"/>
  <c r="X9" i="5"/>
  <c r="C20" i="15"/>
  <c r="W20" i="15" s="1"/>
  <c r="X14" i="2"/>
  <c r="X32" i="2"/>
  <c r="X25" i="3"/>
  <c r="V30" i="3"/>
  <c r="V9" i="5"/>
  <c r="S29" i="15"/>
  <c r="X32" i="6"/>
  <c r="V39" i="6"/>
  <c r="C8" i="15"/>
  <c r="W8" i="15" s="1"/>
  <c r="V40" i="2"/>
  <c r="X40" i="4"/>
  <c r="X39" i="6"/>
  <c r="X27" i="8"/>
  <c r="C13" i="15"/>
  <c r="W13" i="15" s="1"/>
  <c r="V10" i="8"/>
  <c r="V17" i="8"/>
  <c r="V27" i="8"/>
  <c r="X34" i="1"/>
  <c r="X35" i="1" s="1"/>
  <c r="C25" i="15"/>
  <c r="W25" i="15" s="1"/>
  <c r="V33" i="7"/>
  <c r="E16" i="15"/>
  <c r="W16" i="15" s="1"/>
  <c r="X24" i="2"/>
  <c r="B22" i="15"/>
  <c r="V22" i="15" s="1"/>
  <c r="B19" i="15"/>
  <c r="V19" i="15" s="1"/>
  <c r="B12" i="15"/>
  <c r="V12" i="15" s="1"/>
  <c r="V32" i="2"/>
  <c r="V38" i="3"/>
  <c r="N29" i="15"/>
  <c r="V23" i="7"/>
  <c r="V32" i="6"/>
  <c r="H29" i="15"/>
  <c r="V29" i="5"/>
  <c r="B23" i="15"/>
  <c r="V23" i="15" s="1"/>
  <c r="V24" i="2"/>
  <c r="B8" i="15"/>
  <c r="V8" i="15" s="1"/>
  <c r="P29" i="15"/>
  <c r="U29" i="15"/>
  <c r="I29" i="15"/>
  <c r="C24" i="15"/>
  <c r="W24" i="15" s="1"/>
  <c r="E28" i="15"/>
  <c r="W28" i="15" s="1"/>
  <c r="B20" i="15"/>
  <c r="V20" i="15" s="1"/>
  <c r="X40" i="2"/>
  <c r="X34" i="4"/>
  <c r="L29" i="15"/>
  <c r="J27" i="15"/>
  <c r="V27" i="15" s="1"/>
  <c r="V17" i="3"/>
  <c r="V25" i="3"/>
  <c r="X30" i="3"/>
  <c r="V34" i="4"/>
  <c r="V40" i="4"/>
  <c r="X29" i="5"/>
  <c r="X19" i="6"/>
  <c r="X17" i="8"/>
  <c r="C22" i="15"/>
  <c r="W22" i="15" s="1"/>
  <c r="B9" i="15"/>
  <c r="V9" i="15" s="1"/>
  <c r="X17" i="3"/>
  <c r="Q29" i="15"/>
  <c r="K29" i="15"/>
  <c r="O29" i="15"/>
  <c r="G29" i="15"/>
  <c r="M29" i="15"/>
  <c r="R29" i="15"/>
  <c r="D29" i="15"/>
  <c r="B5" i="15"/>
  <c r="J7" i="15"/>
  <c r="V7" i="15" s="1"/>
  <c r="V36" i="8" l="1"/>
  <c r="X36" i="8"/>
  <c r="V5" i="15"/>
  <c r="V29" i="15" s="1"/>
  <c r="X39" i="3"/>
  <c r="X30" i="5"/>
  <c r="X34" i="7"/>
  <c r="V30" i="5"/>
  <c r="X40" i="6"/>
  <c r="X41" i="4"/>
  <c r="X41" i="2"/>
  <c r="V40" i="6"/>
  <c r="V41" i="2"/>
  <c r="C29" i="15"/>
  <c r="E29" i="15"/>
  <c r="W29" i="15"/>
  <c r="V34" i="7"/>
  <c r="V39" i="3"/>
  <c r="V41" i="4"/>
  <c r="B29" i="15"/>
  <c r="J29" i="15"/>
  <c r="Y2" i="7" l="1"/>
  <c r="Y2" i="1"/>
  <c r="Y2" i="3"/>
  <c r="Y2" i="5"/>
  <c r="Y2" i="6"/>
  <c r="Y2" i="8"/>
  <c r="Y2" i="4"/>
  <c r="Y2" i="2"/>
</calcChain>
</file>

<file path=xl/sharedStrings.xml><?xml version="1.0" encoding="utf-8"?>
<sst xmlns="http://schemas.openxmlformats.org/spreadsheetml/2006/main" count="1174" uniqueCount="512">
  <si>
    <t>広告主</t>
    <rPh sb="0" eb="3">
      <t>コウコクヌシ</t>
    </rPh>
    <phoneticPr fontId="2"/>
  </si>
  <si>
    <t>折込日</t>
    <rPh sb="0" eb="2">
      <t>オリコミ</t>
    </rPh>
    <rPh sb="2" eb="3">
      <t>ビ</t>
    </rPh>
    <phoneticPr fontId="2"/>
  </si>
  <si>
    <t>　　　年　　　　月　　　　日（　　　）</t>
    <rPh sb="3" eb="4">
      <t>ネン</t>
    </rPh>
    <rPh sb="8" eb="9">
      <t>ツキ</t>
    </rPh>
    <rPh sb="13" eb="14">
      <t>ヒ</t>
    </rPh>
    <phoneticPr fontId="2"/>
  </si>
  <si>
    <t>枚数</t>
    <rPh sb="0" eb="2">
      <t>マイスウ</t>
    </rPh>
    <phoneticPr fontId="2"/>
  </si>
  <si>
    <t>申込社</t>
    <rPh sb="0" eb="2">
      <t>モウシコミ</t>
    </rPh>
    <rPh sb="2" eb="3">
      <t>シャ</t>
    </rPh>
    <phoneticPr fontId="2"/>
  </si>
  <si>
    <t>営業担当</t>
    <rPh sb="0" eb="2">
      <t>エイギョウ</t>
    </rPh>
    <rPh sb="2" eb="4">
      <t>タントウ</t>
    </rPh>
    <phoneticPr fontId="2"/>
  </si>
  <si>
    <t>摘要</t>
    <rPh sb="0" eb="2">
      <t>テキヨウ</t>
    </rPh>
    <phoneticPr fontId="2"/>
  </si>
  <si>
    <t>市　郡</t>
    <rPh sb="0" eb="1">
      <t>シ</t>
    </rPh>
    <rPh sb="2" eb="3">
      <t>グン</t>
    </rPh>
    <phoneticPr fontId="2"/>
  </si>
  <si>
    <t>町　村</t>
    <rPh sb="0" eb="1">
      <t>マチ</t>
    </rPh>
    <rPh sb="2" eb="3">
      <t>ムラ</t>
    </rPh>
    <phoneticPr fontId="2"/>
  </si>
  <si>
    <t>岩  手  日  報</t>
    <rPh sb="0" eb="1">
      <t>イワ</t>
    </rPh>
    <rPh sb="3" eb="4">
      <t>テ</t>
    </rPh>
    <rPh sb="6" eb="7">
      <t>ヒ</t>
    </rPh>
    <rPh sb="9" eb="10">
      <t>ホウ</t>
    </rPh>
    <phoneticPr fontId="2"/>
  </si>
  <si>
    <t>読　売　新　聞</t>
    <rPh sb="0" eb="1">
      <t>ドク</t>
    </rPh>
    <rPh sb="2" eb="3">
      <t>バイ</t>
    </rPh>
    <rPh sb="4" eb="5">
      <t>シン</t>
    </rPh>
    <rPh sb="6" eb="7">
      <t>ブン</t>
    </rPh>
    <phoneticPr fontId="2"/>
  </si>
  <si>
    <t>朝　日　新　聞</t>
    <rPh sb="0" eb="1">
      <t>アサ</t>
    </rPh>
    <rPh sb="2" eb="3">
      <t>ヒ</t>
    </rPh>
    <rPh sb="4" eb="5">
      <t>シン</t>
    </rPh>
    <rPh sb="6" eb="7">
      <t>ブン</t>
    </rPh>
    <phoneticPr fontId="2"/>
  </si>
  <si>
    <t>毎　日　新　聞</t>
    <rPh sb="0" eb="1">
      <t>マイ</t>
    </rPh>
    <rPh sb="2" eb="3">
      <t>ヒ</t>
    </rPh>
    <rPh sb="4" eb="5">
      <t>シン</t>
    </rPh>
    <rPh sb="6" eb="7">
      <t>ブン</t>
    </rPh>
    <phoneticPr fontId="2"/>
  </si>
  <si>
    <t>河　北　新　報</t>
    <rPh sb="0" eb="1">
      <t>カワ</t>
    </rPh>
    <rPh sb="2" eb="3">
      <t>キタ</t>
    </rPh>
    <rPh sb="4" eb="5">
      <t>シン</t>
    </rPh>
    <rPh sb="6" eb="7">
      <t>ホウ</t>
    </rPh>
    <phoneticPr fontId="2"/>
  </si>
  <si>
    <t>サ　ン　ケ　イ　新　聞</t>
    <rPh sb="8" eb="9">
      <t>シン</t>
    </rPh>
    <rPh sb="10" eb="11">
      <t>ブン</t>
    </rPh>
    <phoneticPr fontId="2"/>
  </si>
  <si>
    <t>販売店名</t>
    <rPh sb="0" eb="2">
      <t>ハンバイ</t>
    </rPh>
    <rPh sb="2" eb="4">
      <t>テンメイ</t>
    </rPh>
    <phoneticPr fontId="2"/>
  </si>
  <si>
    <t>部　数</t>
    <rPh sb="0" eb="1">
      <t>ブ</t>
    </rPh>
    <rPh sb="2" eb="3">
      <t>スウ</t>
    </rPh>
    <phoneticPr fontId="2"/>
  </si>
  <si>
    <t>折込部数</t>
    <rPh sb="0" eb="2">
      <t>オリコミ</t>
    </rPh>
    <rPh sb="2" eb="4">
      <t>ブスウ</t>
    </rPh>
    <phoneticPr fontId="2"/>
  </si>
  <si>
    <t>盛岡市</t>
    <rPh sb="0" eb="3">
      <t>モリオカシ</t>
    </rPh>
    <phoneticPr fontId="2"/>
  </si>
  <si>
    <t>加賀野</t>
    <rPh sb="0" eb="2">
      <t>カガ</t>
    </rPh>
    <rPh sb="2" eb="3">
      <t>ノ</t>
    </rPh>
    <phoneticPr fontId="2"/>
  </si>
  <si>
    <t>厨　川</t>
    <rPh sb="0" eb="1">
      <t>クリヤ</t>
    </rPh>
    <rPh sb="2" eb="3">
      <t>カワ</t>
    </rPh>
    <phoneticPr fontId="2"/>
  </si>
  <si>
    <t>中　央</t>
    <rPh sb="0" eb="1">
      <t>ナカ</t>
    </rPh>
    <rPh sb="2" eb="3">
      <t>ヒサシ</t>
    </rPh>
    <phoneticPr fontId="2"/>
  </si>
  <si>
    <t>盛　岡</t>
    <rPh sb="0" eb="1">
      <t>モリ</t>
    </rPh>
    <rPh sb="2" eb="3">
      <t>オカ</t>
    </rPh>
    <phoneticPr fontId="2"/>
  </si>
  <si>
    <t>本　店</t>
    <rPh sb="0" eb="1">
      <t>ホン</t>
    </rPh>
    <rPh sb="2" eb="3">
      <t>テン</t>
    </rPh>
    <phoneticPr fontId="2"/>
  </si>
  <si>
    <t>肴　町</t>
    <rPh sb="0" eb="1">
      <t>サカナ</t>
    </rPh>
    <rPh sb="2" eb="3">
      <t>マチ</t>
    </rPh>
    <phoneticPr fontId="2"/>
  </si>
  <si>
    <t>紺　屋</t>
    <rPh sb="0" eb="1">
      <t>コン</t>
    </rPh>
    <rPh sb="2" eb="3">
      <t>ヤ</t>
    </rPh>
    <phoneticPr fontId="2"/>
  </si>
  <si>
    <t>大　通</t>
    <rPh sb="0" eb="1">
      <t>ダイ</t>
    </rPh>
    <rPh sb="2" eb="3">
      <t>ツウ</t>
    </rPh>
    <phoneticPr fontId="2"/>
  </si>
  <si>
    <t>盛岡河南</t>
    <rPh sb="0" eb="2">
      <t>モリオカ</t>
    </rPh>
    <rPh sb="2" eb="4">
      <t>カナン</t>
    </rPh>
    <phoneticPr fontId="2"/>
  </si>
  <si>
    <t>前九年</t>
    <rPh sb="0" eb="3">
      <t>ゼンクネン</t>
    </rPh>
    <phoneticPr fontId="2"/>
  </si>
  <si>
    <t>松　園</t>
    <rPh sb="0" eb="1">
      <t>マツ</t>
    </rPh>
    <rPh sb="2" eb="3">
      <t>エン</t>
    </rPh>
    <phoneticPr fontId="2"/>
  </si>
  <si>
    <t>盛　南</t>
    <rPh sb="0" eb="1">
      <t>セイ</t>
    </rPh>
    <rPh sb="2" eb="3">
      <t>ナン</t>
    </rPh>
    <phoneticPr fontId="2"/>
  </si>
  <si>
    <t>山　岸</t>
    <rPh sb="0" eb="1">
      <t>ヤマ</t>
    </rPh>
    <rPh sb="2" eb="3">
      <t>キシ</t>
    </rPh>
    <phoneticPr fontId="2"/>
  </si>
  <si>
    <t>日　経　新　聞</t>
    <rPh sb="0" eb="1">
      <t>ヒ</t>
    </rPh>
    <rPh sb="2" eb="3">
      <t>キョウ</t>
    </rPh>
    <rPh sb="4" eb="5">
      <t>シン</t>
    </rPh>
    <rPh sb="6" eb="7">
      <t>ブン</t>
    </rPh>
    <phoneticPr fontId="2"/>
  </si>
  <si>
    <t>本　町</t>
    <rPh sb="0" eb="1">
      <t>ホン</t>
    </rPh>
    <rPh sb="2" eb="3">
      <t>マチ</t>
    </rPh>
    <phoneticPr fontId="2"/>
  </si>
  <si>
    <t>西　部</t>
    <rPh sb="0" eb="1">
      <t>ニシ</t>
    </rPh>
    <rPh sb="2" eb="3">
      <t>ブ</t>
    </rPh>
    <phoneticPr fontId="2"/>
  </si>
  <si>
    <t>国　分</t>
    <rPh sb="0" eb="1">
      <t>クニ</t>
    </rPh>
    <rPh sb="2" eb="3">
      <t>ブン</t>
    </rPh>
    <phoneticPr fontId="2"/>
  </si>
  <si>
    <t>北　部</t>
    <rPh sb="0" eb="1">
      <t>キタ</t>
    </rPh>
    <rPh sb="2" eb="3">
      <t>ブ</t>
    </rPh>
    <phoneticPr fontId="2"/>
  </si>
  <si>
    <t>茶　畑</t>
    <rPh sb="0" eb="1">
      <t>チャ</t>
    </rPh>
    <rPh sb="2" eb="3">
      <t>ハタケ</t>
    </rPh>
    <phoneticPr fontId="2"/>
  </si>
  <si>
    <t>仙　北</t>
    <rPh sb="0" eb="1">
      <t>ヤマト</t>
    </rPh>
    <rPh sb="2" eb="3">
      <t>キタ</t>
    </rPh>
    <phoneticPr fontId="2"/>
  </si>
  <si>
    <t>巣　子</t>
    <rPh sb="0" eb="1">
      <t>ス</t>
    </rPh>
    <rPh sb="2" eb="3">
      <t>コ</t>
    </rPh>
    <phoneticPr fontId="2"/>
  </si>
  <si>
    <t>南　部</t>
    <rPh sb="0" eb="1">
      <t>ナン</t>
    </rPh>
    <rPh sb="2" eb="3">
      <t>ブ</t>
    </rPh>
    <phoneticPr fontId="2"/>
  </si>
  <si>
    <t>長　田</t>
    <rPh sb="0" eb="1">
      <t>チョウ</t>
    </rPh>
    <rPh sb="2" eb="3">
      <t>タ</t>
    </rPh>
    <phoneticPr fontId="2"/>
  </si>
  <si>
    <t>上　田</t>
    <rPh sb="0" eb="1">
      <t>ウエ</t>
    </rPh>
    <rPh sb="2" eb="3">
      <t>タ</t>
    </rPh>
    <phoneticPr fontId="2"/>
  </si>
  <si>
    <t>本　宮</t>
    <rPh sb="0" eb="1">
      <t>ホン</t>
    </rPh>
    <rPh sb="2" eb="3">
      <t>ミヤ</t>
    </rPh>
    <phoneticPr fontId="2"/>
  </si>
  <si>
    <t>太　田</t>
    <rPh sb="0" eb="1">
      <t>フトシ</t>
    </rPh>
    <rPh sb="2" eb="3">
      <t>タ</t>
    </rPh>
    <phoneticPr fontId="2"/>
  </si>
  <si>
    <t>盛　南</t>
    <rPh sb="0" eb="1">
      <t>セイ</t>
    </rPh>
    <rPh sb="2" eb="3">
      <t>ミナミ</t>
    </rPh>
    <phoneticPr fontId="2"/>
  </si>
  <si>
    <t>都　南</t>
    <rPh sb="0" eb="1">
      <t>ミヤコ</t>
    </rPh>
    <rPh sb="2" eb="3">
      <t>ミナミ</t>
    </rPh>
    <phoneticPr fontId="2"/>
  </si>
  <si>
    <t>乙　部</t>
    <rPh sb="0" eb="1">
      <t>オツ</t>
    </rPh>
    <rPh sb="2" eb="3">
      <t>ブ</t>
    </rPh>
    <phoneticPr fontId="2"/>
  </si>
  <si>
    <t>小　計</t>
    <rPh sb="0" eb="1">
      <t>ショウ</t>
    </rPh>
    <rPh sb="2" eb="3">
      <t>ケイ</t>
    </rPh>
    <phoneticPr fontId="2"/>
  </si>
  <si>
    <t>合　計</t>
    <rPh sb="0" eb="1">
      <t>ゴウ</t>
    </rPh>
    <rPh sb="2" eb="3">
      <t>ケイ</t>
    </rPh>
    <phoneticPr fontId="2"/>
  </si>
  <si>
    <t>旧玉山村</t>
    <rPh sb="0" eb="1">
      <t>キュウ</t>
    </rPh>
    <rPh sb="1" eb="4">
      <t>タマヤマムラ</t>
    </rPh>
    <phoneticPr fontId="2"/>
  </si>
  <si>
    <t>合</t>
    <rPh sb="0" eb="1">
      <t>ゴウ</t>
    </rPh>
    <phoneticPr fontId="2"/>
  </si>
  <si>
    <t>岩手郡</t>
    <rPh sb="0" eb="2">
      <t>イワテ</t>
    </rPh>
    <rPh sb="2" eb="3">
      <t>グン</t>
    </rPh>
    <phoneticPr fontId="2"/>
  </si>
  <si>
    <t>雫石町</t>
    <rPh sb="0" eb="3">
      <t>シズクイシチョウ</t>
    </rPh>
    <phoneticPr fontId="2"/>
  </si>
  <si>
    <t>岩手町</t>
    <rPh sb="0" eb="2">
      <t>イワテ</t>
    </rPh>
    <rPh sb="2" eb="3">
      <t>チョウ</t>
    </rPh>
    <phoneticPr fontId="2"/>
  </si>
  <si>
    <t>葛巻町</t>
    <rPh sb="0" eb="2">
      <t>クズマキ</t>
    </rPh>
    <rPh sb="2" eb="3">
      <t>チョウ</t>
    </rPh>
    <phoneticPr fontId="2"/>
  </si>
  <si>
    <t>元　木</t>
    <rPh sb="0" eb="1">
      <t>モト</t>
    </rPh>
    <rPh sb="2" eb="3">
      <t>キ</t>
    </rPh>
    <phoneticPr fontId="2"/>
  </si>
  <si>
    <t>葛　巻</t>
    <rPh sb="0" eb="1">
      <t>クズ</t>
    </rPh>
    <rPh sb="2" eb="3">
      <t>マキ</t>
    </rPh>
    <phoneticPr fontId="2"/>
  </si>
  <si>
    <t>江　刈</t>
    <rPh sb="0" eb="1">
      <t>エ</t>
    </rPh>
    <rPh sb="2" eb="3">
      <t>カリ</t>
    </rPh>
    <phoneticPr fontId="2"/>
  </si>
  <si>
    <t>八幡平市</t>
    <rPh sb="0" eb="3">
      <t>ハチマンタイ</t>
    </rPh>
    <rPh sb="3" eb="4">
      <t>シ</t>
    </rPh>
    <phoneticPr fontId="2"/>
  </si>
  <si>
    <t>旧西根町</t>
    <rPh sb="0" eb="1">
      <t>キュウ</t>
    </rPh>
    <rPh sb="1" eb="4">
      <t>ニシネチョウ</t>
    </rPh>
    <phoneticPr fontId="2"/>
  </si>
  <si>
    <t>旧松尾村</t>
    <rPh sb="0" eb="1">
      <t>キュウ</t>
    </rPh>
    <rPh sb="1" eb="4">
      <t>マツオムラ</t>
    </rPh>
    <phoneticPr fontId="2"/>
  </si>
  <si>
    <t>複</t>
    <rPh sb="0" eb="1">
      <t>フク</t>
    </rPh>
    <phoneticPr fontId="2"/>
  </si>
  <si>
    <t>旧安代町</t>
    <rPh sb="0" eb="1">
      <t>キュウ</t>
    </rPh>
    <rPh sb="1" eb="4">
      <t>アシロチョウ</t>
    </rPh>
    <phoneticPr fontId="2"/>
  </si>
  <si>
    <t>赤坂田</t>
    <rPh sb="0" eb="3">
      <t>アカサカタ</t>
    </rPh>
    <phoneticPr fontId="2"/>
  </si>
  <si>
    <t>紫波郡</t>
    <rPh sb="0" eb="3">
      <t>シワグン</t>
    </rPh>
    <phoneticPr fontId="2"/>
  </si>
  <si>
    <t>矢巾町</t>
    <rPh sb="0" eb="3">
      <t>ヤハバチョウ</t>
    </rPh>
    <phoneticPr fontId="2"/>
  </si>
  <si>
    <t>紫波中央</t>
    <rPh sb="0" eb="4">
      <t>シワチュウオウ</t>
    </rPh>
    <phoneticPr fontId="2"/>
  </si>
  <si>
    <t>紫波町</t>
    <rPh sb="0" eb="2">
      <t>シワ</t>
    </rPh>
    <rPh sb="2" eb="3">
      <t>チョウ</t>
    </rPh>
    <phoneticPr fontId="2"/>
  </si>
  <si>
    <t>紫　波</t>
    <rPh sb="0" eb="1">
      <t>ムラサキ</t>
    </rPh>
    <rPh sb="2" eb="3">
      <t>ナミ</t>
    </rPh>
    <phoneticPr fontId="2"/>
  </si>
  <si>
    <t>岩　手　日　日　新　聞</t>
    <rPh sb="0" eb="1">
      <t>イワ</t>
    </rPh>
    <rPh sb="2" eb="3">
      <t>テ</t>
    </rPh>
    <rPh sb="4" eb="5">
      <t>ヒ</t>
    </rPh>
    <rPh sb="6" eb="7">
      <t>ヒ</t>
    </rPh>
    <rPh sb="8" eb="9">
      <t>シン</t>
    </rPh>
    <rPh sb="10" eb="11">
      <t>ブン</t>
    </rPh>
    <phoneticPr fontId="2"/>
  </si>
  <si>
    <t>花巻市</t>
    <rPh sb="0" eb="3">
      <t>ハナマキシ</t>
    </rPh>
    <phoneticPr fontId="2"/>
  </si>
  <si>
    <t>旧石鳥谷町</t>
    <rPh sb="0" eb="1">
      <t>キュウ</t>
    </rPh>
    <rPh sb="1" eb="4">
      <t>イシドリヤ</t>
    </rPh>
    <rPh sb="4" eb="5">
      <t>チョウ</t>
    </rPh>
    <phoneticPr fontId="2"/>
  </si>
  <si>
    <t>石鳥谷</t>
    <rPh sb="0" eb="3">
      <t>イシドリヤ</t>
    </rPh>
    <phoneticPr fontId="2"/>
  </si>
  <si>
    <t>旧大迫町</t>
    <rPh sb="0" eb="1">
      <t>キュウ</t>
    </rPh>
    <rPh sb="1" eb="2">
      <t>オオ</t>
    </rPh>
    <rPh sb="2" eb="4">
      <t>ハサマチョウ</t>
    </rPh>
    <phoneticPr fontId="2"/>
  </si>
  <si>
    <t>大　迫</t>
    <rPh sb="0" eb="1">
      <t>オオ</t>
    </rPh>
    <rPh sb="2" eb="3">
      <t>ハサマ</t>
    </rPh>
    <phoneticPr fontId="2"/>
  </si>
  <si>
    <t>花　巻</t>
    <rPh sb="0" eb="1">
      <t>ハナ</t>
    </rPh>
    <rPh sb="2" eb="3">
      <t>マ</t>
    </rPh>
    <phoneticPr fontId="2"/>
  </si>
  <si>
    <t>花　巻</t>
    <rPh sb="0" eb="1">
      <t>ハナ</t>
    </rPh>
    <rPh sb="2" eb="3">
      <t>カン</t>
    </rPh>
    <phoneticPr fontId="2"/>
  </si>
  <si>
    <t>二枚橋</t>
    <rPh sb="0" eb="2">
      <t>ニマイ</t>
    </rPh>
    <rPh sb="2" eb="3">
      <t>バシ</t>
    </rPh>
    <phoneticPr fontId="2"/>
  </si>
  <si>
    <t>花巻 (読)</t>
    <rPh sb="0" eb="2">
      <t>ハナマキ</t>
    </rPh>
    <rPh sb="4" eb="5">
      <t>ヨ</t>
    </rPh>
    <phoneticPr fontId="2"/>
  </si>
  <si>
    <t>花巻 (朝)</t>
    <rPh sb="0" eb="2">
      <t>ハナマキ</t>
    </rPh>
    <rPh sb="4" eb="5">
      <t>アサ</t>
    </rPh>
    <phoneticPr fontId="2"/>
  </si>
  <si>
    <t>旧東和町</t>
    <rPh sb="0" eb="1">
      <t>キュウ</t>
    </rPh>
    <rPh sb="1" eb="4">
      <t>トウワチョウ</t>
    </rPh>
    <phoneticPr fontId="2"/>
  </si>
  <si>
    <t>土　沢</t>
    <rPh sb="0" eb="1">
      <t>ツチ</t>
    </rPh>
    <rPh sb="2" eb="3">
      <t>サワ</t>
    </rPh>
    <phoneticPr fontId="2"/>
  </si>
  <si>
    <t>北上市</t>
    <rPh sb="0" eb="3">
      <t>キタカミシ</t>
    </rPh>
    <phoneticPr fontId="2"/>
  </si>
  <si>
    <t>北　上</t>
    <rPh sb="0" eb="1">
      <t>キタ</t>
    </rPh>
    <rPh sb="2" eb="3">
      <t>カミ</t>
    </rPh>
    <phoneticPr fontId="2"/>
  </si>
  <si>
    <t>口　内</t>
    <rPh sb="0" eb="1">
      <t>クチ</t>
    </rPh>
    <rPh sb="2" eb="3">
      <t>ナイ</t>
    </rPh>
    <phoneticPr fontId="2"/>
  </si>
  <si>
    <t>北上 (読)</t>
    <rPh sb="0" eb="2">
      <t>キタカミ</t>
    </rPh>
    <rPh sb="4" eb="5">
      <t>ヨ</t>
    </rPh>
    <phoneticPr fontId="2"/>
  </si>
  <si>
    <t>北上 (朝)</t>
    <rPh sb="0" eb="2">
      <t>キタカミ</t>
    </rPh>
    <rPh sb="4" eb="5">
      <t>アサ</t>
    </rPh>
    <phoneticPr fontId="2"/>
  </si>
  <si>
    <t>和賀郡</t>
    <rPh sb="0" eb="2">
      <t>ワガ</t>
    </rPh>
    <rPh sb="2" eb="3">
      <t>グン</t>
    </rPh>
    <phoneticPr fontId="2"/>
  </si>
  <si>
    <t>西和賀町</t>
    <rPh sb="0" eb="1">
      <t>ニシ</t>
    </rPh>
    <rPh sb="1" eb="4">
      <t>ワガチョウ</t>
    </rPh>
    <phoneticPr fontId="2"/>
  </si>
  <si>
    <t>川　尻</t>
    <rPh sb="0" eb="1">
      <t>カワ</t>
    </rPh>
    <rPh sb="2" eb="3">
      <t>シリ</t>
    </rPh>
    <phoneticPr fontId="2"/>
  </si>
  <si>
    <t>川尻 (河)</t>
    <rPh sb="0" eb="2">
      <t>カワジリ</t>
    </rPh>
    <rPh sb="4" eb="5">
      <t>カワ</t>
    </rPh>
    <phoneticPr fontId="2"/>
  </si>
  <si>
    <t>大　石</t>
    <rPh sb="0" eb="1">
      <t>オオ</t>
    </rPh>
    <rPh sb="2" eb="3">
      <t>イシ</t>
    </rPh>
    <phoneticPr fontId="2"/>
  </si>
  <si>
    <t>遠野市</t>
    <rPh sb="0" eb="3">
      <t>トオノシ</t>
    </rPh>
    <phoneticPr fontId="2"/>
  </si>
  <si>
    <t>旧宮守村</t>
    <rPh sb="0" eb="1">
      <t>キュウ</t>
    </rPh>
    <rPh sb="1" eb="4">
      <t>ミヤモリムラ</t>
    </rPh>
    <phoneticPr fontId="2"/>
  </si>
  <si>
    <t>宮　守</t>
    <rPh sb="0" eb="1">
      <t>ミヤ</t>
    </rPh>
    <rPh sb="2" eb="3">
      <t>モリ</t>
    </rPh>
    <phoneticPr fontId="2"/>
  </si>
  <si>
    <t>鱒　沢</t>
    <rPh sb="0" eb="1">
      <t>マス</t>
    </rPh>
    <rPh sb="2" eb="3">
      <t>サワ</t>
    </rPh>
    <phoneticPr fontId="2"/>
  </si>
  <si>
    <t>達曽部</t>
    <rPh sb="0" eb="1">
      <t>タツ</t>
    </rPh>
    <rPh sb="1" eb="2">
      <t>ソ</t>
    </rPh>
    <rPh sb="2" eb="3">
      <t>ベ</t>
    </rPh>
    <phoneticPr fontId="2"/>
  </si>
  <si>
    <t>遠　野</t>
    <rPh sb="0" eb="1">
      <t>トオ</t>
    </rPh>
    <rPh sb="2" eb="3">
      <t>ノ</t>
    </rPh>
    <phoneticPr fontId="2"/>
  </si>
  <si>
    <t>上　郷</t>
    <rPh sb="0" eb="1">
      <t>カミ</t>
    </rPh>
    <rPh sb="2" eb="3">
      <t>ゴウ</t>
    </rPh>
    <phoneticPr fontId="2"/>
  </si>
  <si>
    <t>胆　江　日　日　新　聞</t>
    <rPh sb="0" eb="1">
      <t>タン</t>
    </rPh>
    <rPh sb="2" eb="3">
      <t>エ</t>
    </rPh>
    <rPh sb="4" eb="5">
      <t>ヒ</t>
    </rPh>
    <rPh sb="6" eb="7">
      <t>ヒ</t>
    </rPh>
    <rPh sb="8" eb="9">
      <t>シン</t>
    </rPh>
    <rPh sb="10" eb="11">
      <t>ブン</t>
    </rPh>
    <phoneticPr fontId="2"/>
  </si>
  <si>
    <t>奥州市</t>
    <rPh sb="0" eb="2">
      <t>オウシュウ</t>
    </rPh>
    <rPh sb="2" eb="3">
      <t>シ</t>
    </rPh>
    <phoneticPr fontId="2"/>
  </si>
  <si>
    <t>旧江刺市</t>
    <rPh sb="0" eb="1">
      <t>キュウ</t>
    </rPh>
    <rPh sb="1" eb="4">
      <t>エサシシ</t>
    </rPh>
    <phoneticPr fontId="2"/>
  </si>
  <si>
    <t>江　刺</t>
    <rPh sb="0" eb="1">
      <t>エ</t>
    </rPh>
    <rPh sb="2" eb="3">
      <t>トゲ</t>
    </rPh>
    <phoneticPr fontId="2"/>
  </si>
  <si>
    <t>江刺 (岩)</t>
    <rPh sb="0" eb="2">
      <t>エサシ</t>
    </rPh>
    <rPh sb="4" eb="5">
      <t>イワ</t>
    </rPh>
    <phoneticPr fontId="2"/>
  </si>
  <si>
    <t>江刺 (朝)</t>
    <rPh sb="0" eb="2">
      <t>エサシ</t>
    </rPh>
    <rPh sb="4" eb="5">
      <t>アサ</t>
    </rPh>
    <phoneticPr fontId="2"/>
  </si>
  <si>
    <t>江刺 (読)</t>
    <rPh sb="0" eb="2">
      <t>エサシ</t>
    </rPh>
    <rPh sb="4" eb="5">
      <t>ヨ</t>
    </rPh>
    <phoneticPr fontId="2"/>
  </si>
  <si>
    <t>江刺 (河)</t>
    <rPh sb="0" eb="2">
      <t>エサシ</t>
    </rPh>
    <rPh sb="4" eb="5">
      <t>カワ</t>
    </rPh>
    <phoneticPr fontId="2"/>
  </si>
  <si>
    <t>旧前沢町</t>
    <rPh sb="0" eb="1">
      <t>キュウ</t>
    </rPh>
    <rPh sb="1" eb="4">
      <t>マエサワチョウ</t>
    </rPh>
    <phoneticPr fontId="2"/>
  </si>
  <si>
    <t>前　沢</t>
    <rPh sb="0" eb="1">
      <t>マエ</t>
    </rPh>
    <rPh sb="2" eb="3">
      <t>サワ</t>
    </rPh>
    <phoneticPr fontId="2"/>
  </si>
  <si>
    <t>前沢 (朝)</t>
    <rPh sb="0" eb="2">
      <t>マエサワ</t>
    </rPh>
    <rPh sb="4" eb="5">
      <t>アサ</t>
    </rPh>
    <phoneticPr fontId="2"/>
  </si>
  <si>
    <t>前沢 (河)</t>
    <rPh sb="0" eb="2">
      <t>マエサワ</t>
    </rPh>
    <rPh sb="4" eb="5">
      <t>カワ</t>
    </rPh>
    <phoneticPr fontId="2"/>
  </si>
  <si>
    <t>旧水沢市</t>
    <rPh sb="0" eb="1">
      <t>キュウ</t>
    </rPh>
    <rPh sb="1" eb="4">
      <t>ミズサワシ</t>
    </rPh>
    <phoneticPr fontId="2"/>
  </si>
  <si>
    <t>水　沢</t>
    <rPh sb="0" eb="1">
      <t>ミズ</t>
    </rPh>
    <rPh sb="2" eb="3">
      <t>サワ</t>
    </rPh>
    <phoneticPr fontId="2"/>
  </si>
  <si>
    <t>水沢（本店）</t>
    <rPh sb="0" eb="2">
      <t>ミズサワ</t>
    </rPh>
    <rPh sb="3" eb="5">
      <t>ホンテン</t>
    </rPh>
    <phoneticPr fontId="2"/>
  </si>
  <si>
    <t>小　山</t>
    <rPh sb="0" eb="1">
      <t>コ</t>
    </rPh>
    <rPh sb="2" eb="3">
      <t>ヤマ</t>
    </rPh>
    <phoneticPr fontId="2"/>
  </si>
  <si>
    <t>折　居</t>
    <rPh sb="0" eb="1">
      <t>オリ</t>
    </rPh>
    <rPh sb="2" eb="3">
      <t>イ</t>
    </rPh>
    <phoneticPr fontId="2"/>
  </si>
  <si>
    <t>水沢（東店）</t>
    <rPh sb="0" eb="2">
      <t>ミズサワ</t>
    </rPh>
    <rPh sb="3" eb="5">
      <t>ヒガシテン</t>
    </rPh>
    <phoneticPr fontId="2"/>
  </si>
  <si>
    <t>水沢 (朝)</t>
    <rPh sb="0" eb="2">
      <t>ミズサワ</t>
    </rPh>
    <rPh sb="4" eb="5">
      <t>アサ</t>
    </rPh>
    <phoneticPr fontId="2"/>
  </si>
  <si>
    <t>羽　田</t>
    <rPh sb="0" eb="1">
      <t>ハネ</t>
    </rPh>
    <rPh sb="2" eb="3">
      <t>タ</t>
    </rPh>
    <phoneticPr fontId="2"/>
  </si>
  <si>
    <t>サ　ン　ケ　イ　新　聞　</t>
    <rPh sb="8" eb="9">
      <t>シン</t>
    </rPh>
    <rPh sb="10" eb="11">
      <t>ブン</t>
    </rPh>
    <phoneticPr fontId="2"/>
  </si>
  <si>
    <t>若　柳</t>
    <rPh sb="0" eb="1">
      <t>ワカ</t>
    </rPh>
    <rPh sb="2" eb="3">
      <t>ヤナギ</t>
    </rPh>
    <phoneticPr fontId="2"/>
  </si>
  <si>
    <t>南都田</t>
    <rPh sb="0" eb="1">
      <t>ミナミ</t>
    </rPh>
    <rPh sb="1" eb="2">
      <t>ツ</t>
    </rPh>
    <rPh sb="2" eb="3">
      <t>タ</t>
    </rPh>
    <phoneticPr fontId="2"/>
  </si>
  <si>
    <t>水沢 (岩)</t>
    <rPh sb="0" eb="2">
      <t>ミズサワ</t>
    </rPh>
    <rPh sb="4" eb="5">
      <t>イワ</t>
    </rPh>
    <phoneticPr fontId="2"/>
  </si>
  <si>
    <t>水沢 (読)</t>
    <rPh sb="0" eb="2">
      <t>ミズサワ</t>
    </rPh>
    <rPh sb="4" eb="5">
      <t>ヨ</t>
    </rPh>
    <phoneticPr fontId="2"/>
  </si>
  <si>
    <t>本　　　店</t>
    <rPh sb="0" eb="1">
      <t>ホン</t>
    </rPh>
    <rPh sb="4" eb="5">
      <t>テン</t>
    </rPh>
    <phoneticPr fontId="2"/>
  </si>
  <si>
    <t>東　　　店</t>
    <rPh sb="0" eb="1">
      <t>ヒガシ</t>
    </rPh>
    <rPh sb="4" eb="5">
      <t>テン</t>
    </rPh>
    <phoneticPr fontId="2"/>
  </si>
  <si>
    <t>胆沢郡</t>
    <rPh sb="0" eb="3">
      <t>イサワグン</t>
    </rPh>
    <phoneticPr fontId="2"/>
  </si>
  <si>
    <t>金ヶ崎町</t>
    <rPh sb="0" eb="4">
      <t>カネガサキチョウ</t>
    </rPh>
    <phoneticPr fontId="2"/>
  </si>
  <si>
    <t>金ヶ崎</t>
    <rPh sb="0" eb="3">
      <t>カネガサキ</t>
    </rPh>
    <phoneticPr fontId="2"/>
  </si>
  <si>
    <t>金ヶ崎 (朝)</t>
    <rPh sb="0" eb="3">
      <t>カネガサキ</t>
    </rPh>
    <rPh sb="5" eb="6">
      <t>アサ</t>
    </rPh>
    <phoneticPr fontId="2"/>
  </si>
  <si>
    <t>金ヶ崎 (岩)</t>
    <rPh sb="0" eb="3">
      <t>カネガサキ</t>
    </rPh>
    <rPh sb="5" eb="6">
      <t>イワ</t>
    </rPh>
    <phoneticPr fontId="2"/>
  </si>
  <si>
    <t>金ヶ崎 (河)</t>
    <rPh sb="0" eb="3">
      <t>カネガサキ</t>
    </rPh>
    <rPh sb="5" eb="6">
      <t>カワ</t>
    </rPh>
    <phoneticPr fontId="2"/>
  </si>
  <si>
    <t>西磐井郡</t>
    <rPh sb="0" eb="4">
      <t>ニシイワイグン</t>
    </rPh>
    <phoneticPr fontId="2"/>
  </si>
  <si>
    <t>平泉町</t>
    <rPh sb="0" eb="3">
      <t>ヒライズミチョウ</t>
    </rPh>
    <phoneticPr fontId="2"/>
  </si>
  <si>
    <t>平　泉</t>
    <rPh sb="0" eb="1">
      <t>ヒラ</t>
    </rPh>
    <rPh sb="2" eb="3">
      <t>イズミ</t>
    </rPh>
    <phoneticPr fontId="2"/>
  </si>
  <si>
    <t>一関市</t>
    <rPh sb="0" eb="3">
      <t>イチノセキシ</t>
    </rPh>
    <phoneticPr fontId="2"/>
  </si>
  <si>
    <t>一　関</t>
    <rPh sb="0" eb="1">
      <t>イチ</t>
    </rPh>
    <rPh sb="2" eb="3">
      <t>セキ</t>
    </rPh>
    <phoneticPr fontId="2"/>
  </si>
  <si>
    <t>一関 (読)</t>
    <rPh sb="0" eb="2">
      <t>イチノセキ</t>
    </rPh>
    <rPh sb="4" eb="5">
      <t>ヨ</t>
    </rPh>
    <phoneticPr fontId="2"/>
  </si>
  <si>
    <t>一関 (河)</t>
    <rPh sb="0" eb="2">
      <t>イチノセキ</t>
    </rPh>
    <rPh sb="4" eb="5">
      <t>カワ</t>
    </rPh>
    <phoneticPr fontId="2"/>
  </si>
  <si>
    <t>旧花泉町</t>
    <rPh sb="0" eb="1">
      <t>キュウ</t>
    </rPh>
    <rPh sb="1" eb="3">
      <t>ハナイズミ</t>
    </rPh>
    <rPh sb="3" eb="4">
      <t>チョウ</t>
    </rPh>
    <phoneticPr fontId="2"/>
  </si>
  <si>
    <t>花　泉</t>
    <rPh sb="0" eb="1">
      <t>ハナ</t>
    </rPh>
    <rPh sb="2" eb="3">
      <t>イズミ</t>
    </rPh>
    <phoneticPr fontId="2"/>
  </si>
  <si>
    <t>旧川崎村</t>
    <rPh sb="0" eb="1">
      <t>キュウ</t>
    </rPh>
    <rPh sb="1" eb="4">
      <t>カワサキムラ</t>
    </rPh>
    <phoneticPr fontId="2"/>
  </si>
  <si>
    <t>川　崎</t>
    <rPh sb="0" eb="1">
      <t>カワ</t>
    </rPh>
    <rPh sb="2" eb="3">
      <t>ザキ</t>
    </rPh>
    <phoneticPr fontId="2"/>
  </si>
  <si>
    <t>旧千厩町</t>
    <rPh sb="0" eb="1">
      <t>キュウ</t>
    </rPh>
    <rPh sb="1" eb="3">
      <t>センマヤ</t>
    </rPh>
    <rPh sb="3" eb="4">
      <t>チョウ</t>
    </rPh>
    <phoneticPr fontId="2"/>
  </si>
  <si>
    <t>千　厩</t>
    <rPh sb="0" eb="1">
      <t>セン</t>
    </rPh>
    <rPh sb="2" eb="3">
      <t>ウマヤ</t>
    </rPh>
    <phoneticPr fontId="2"/>
  </si>
  <si>
    <t>旧室根村</t>
    <rPh sb="0" eb="1">
      <t>キュウ</t>
    </rPh>
    <rPh sb="1" eb="4">
      <t>ムロネムラ</t>
    </rPh>
    <phoneticPr fontId="2"/>
  </si>
  <si>
    <t>旧大東町</t>
    <rPh sb="0" eb="1">
      <t>キュウ</t>
    </rPh>
    <rPh sb="1" eb="4">
      <t>ダイトウチョウ</t>
    </rPh>
    <phoneticPr fontId="2"/>
  </si>
  <si>
    <t>摺　沢</t>
    <rPh sb="0" eb="1">
      <t>ス</t>
    </rPh>
    <rPh sb="2" eb="3">
      <t>サワ</t>
    </rPh>
    <phoneticPr fontId="2"/>
  </si>
  <si>
    <t>興　田</t>
    <rPh sb="0" eb="1">
      <t>キョウ</t>
    </rPh>
    <rPh sb="2" eb="3">
      <t>タ</t>
    </rPh>
    <phoneticPr fontId="2"/>
  </si>
  <si>
    <t>大　原</t>
    <rPh sb="0" eb="1">
      <t>オオ</t>
    </rPh>
    <rPh sb="2" eb="3">
      <t>ハラ</t>
    </rPh>
    <phoneticPr fontId="2"/>
  </si>
  <si>
    <t>旧東山町</t>
    <rPh sb="0" eb="1">
      <t>キュウ</t>
    </rPh>
    <rPh sb="1" eb="2">
      <t>ヒガシ</t>
    </rPh>
    <rPh sb="2" eb="4">
      <t>ヤマチョウ</t>
    </rPh>
    <phoneticPr fontId="2"/>
  </si>
  <si>
    <t>東　山</t>
    <rPh sb="0" eb="1">
      <t>ヒガシ</t>
    </rPh>
    <rPh sb="2" eb="3">
      <t>ヤマ</t>
    </rPh>
    <phoneticPr fontId="2"/>
  </si>
  <si>
    <t>藤　沢</t>
    <rPh sb="0" eb="1">
      <t>フジ</t>
    </rPh>
    <rPh sb="2" eb="3">
      <t>サワ</t>
    </rPh>
    <phoneticPr fontId="2"/>
  </si>
  <si>
    <t>上閉伊郡</t>
    <rPh sb="0" eb="4">
      <t>カミヘイグン</t>
    </rPh>
    <phoneticPr fontId="2"/>
  </si>
  <si>
    <t>大槌町</t>
    <rPh sb="0" eb="3">
      <t>オオツチチョウ</t>
    </rPh>
    <phoneticPr fontId="2"/>
  </si>
  <si>
    <t>大　槌</t>
    <rPh sb="0" eb="1">
      <t>オオ</t>
    </rPh>
    <rPh sb="2" eb="3">
      <t>ツチ</t>
    </rPh>
    <phoneticPr fontId="2"/>
  </si>
  <si>
    <t>釜石市</t>
    <rPh sb="0" eb="3">
      <t>カマイシシ</t>
    </rPh>
    <phoneticPr fontId="2"/>
  </si>
  <si>
    <t>釜　石</t>
    <rPh sb="0" eb="1">
      <t>カマ</t>
    </rPh>
    <rPh sb="2" eb="3">
      <t>イシ</t>
    </rPh>
    <phoneticPr fontId="2"/>
  </si>
  <si>
    <t>鵜住居</t>
    <rPh sb="0" eb="1">
      <t>ウ</t>
    </rPh>
    <rPh sb="1" eb="2">
      <t>ジュウ</t>
    </rPh>
    <rPh sb="2" eb="3">
      <t>イ</t>
    </rPh>
    <phoneticPr fontId="2"/>
  </si>
  <si>
    <t>釜石 (毎)</t>
    <rPh sb="0" eb="2">
      <t>カマイシ</t>
    </rPh>
    <rPh sb="4" eb="5">
      <t>マイ</t>
    </rPh>
    <phoneticPr fontId="2"/>
  </si>
  <si>
    <t>唐　丹</t>
    <rPh sb="0" eb="1">
      <t>カラ</t>
    </rPh>
    <rPh sb="2" eb="3">
      <t>タン</t>
    </rPh>
    <phoneticPr fontId="2"/>
  </si>
  <si>
    <t>気仙郡</t>
    <rPh sb="0" eb="3">
      <t>ケセングン</t>
    </rPh>
    <phoneticPr fontId="2"/>
  </si>
  <si>
    <t>住田町</t>
    <rPh sb="0" eb="3">
      <t>スミタチョウ</t>
    </rPh>
    <phoneticPr fontId="2"/>
  </si>
  <si>
    <t>大船渡市</t>
    <rPh sb="0" eb="4">
      <t>オオフナトシ</t>
    </rPh>
    <phoneticPr fontId="2"/>
  </si>
  <si>
    <t>大船渡</t>
    <rPh sb="0" eb="3">
      <t>オオフナト</t>
    </rPh>
    <phoneticPr fontId="2"/>
  </si>
  <si>
    <t>綾　里</t>
    <rPh sb="0" eb="1">
      <t>アヤ</t>
    </rPh>
    <rPh sb="2" eb="3">
      <t>サト</t>
    </rPh>
    <phoneticPr fontId="2"/>
  </si>
  <si>
    <t>盛</t>
    <rPh sb="0" eb="1">
      <t>サカリ</t>
    </rPh>
    <phoneticPr fontId="2"/>
  </si>
  <si>
    <t>細　浦</t>
    <rPh sb="0" eb="1">
      <t>ホソ</t>
    </rPh>
    <rPh sb="2" eb="3">
      <t>ウラ</t>
    </rPh>
    <phoneticPr fontId="2"/>
  </si>
  <si>
    <t>旧三陸町</t>
    <rPh sb="0" eb="1">
      <t>キュウ</t>
    </rPh>
    <rPh sb="1" eb="4">
      <t>サンリクチョウ</t>
    </rPh>
    <phoneticPr fontId="2"/>
  </si>
  <si>
    <t>越喜来</t>
    <rPh sb="0" eb="1">
      <t>コ</t>
    </rPh>
    <rPh sb="1" eb="2">
      <t>ヨロコ</t>
    </rPh>
    <rPh sb="2" eb="3">
      <t>ライ</t>
    </rPh>
    <phoneticPr fontId="2"/>
  </si>
  <si>
    <t>陸前高田市</t>
    <rPh sb="0" eb="2">
      <t>リクゼン</t>
    </rPh>
    <rPh sb="2" eb="5">
      <t>タカダシ</t>
    </rPh>
    <phoneticPr fontId="2"/>
  </si>
  <si>
    <t>高　田</t>
    <rPh sb="0" eb="1">
      <t>タカ</t>
    </rPh>
    <rPh sb="2" eb="3">
      <t>タ</t>
    </rPh>
    <phoneticPr fontId="2"/>
  </si>
  <si>
    <t>広　田</t>
    <rPh sb="0" eb="1">
      <t>ヒロ</t>
    </rPh>
    <rPh sb="2" eb="3">
      <t>タ</t>
    </rPh>
    <phoneticPr fontId="2"/>
  </si>
  <si>
    <t>小友柳沢</t>
    <rPh sb="0" eb="2">
      <t>オトモ</t>
    </rPh>
    <rPh sb="2" eb="4">
      <t>ヤナギサワ</t>
    </rPh>
    <phoneticPr fontId="2"/>
  </si>
  <si>
    <t>矢作二又</t>
    <rPh sb="0" eb="2">
      <t>ヤハギ</t>
    </rPh>
    <rPh sb="2" eb="4">
      <t>フタマタ</t>
    </rPh>
    <phoneticPr fontId="2"/>
  </si>
  <si>
    <t>宮古市</t>
    <rPh sb="0" eb="3">
      <t>ミヤコシ</t>
    </rPh>
    <phoneticPr fontId="2"/>
  </si>
  <si>
    <t>宮　古</t>
    <rPh sb="0" eb="1">
      <t>ミヤ</t>
    </rPh>
    <rPh sb="2" eb="3">
      <t>コ</t>
    </rPh>
    <phoneticPr fontId="2"/>
  </si>
  <si>
    <t>津軽石</t>
    <rPh sb="0" eb="1">
      <t>ツ</t>
    </rPh>
    <rPh sb="1" eb="2">
      <t>カル</t>
    </rPh>
    <rPh sb="2" eb="3">
      <t>イシ</t>
    </rPh>
    <phoneticPr fontId="2"/>
  </si>
  <si>
    <t>宮古 (読)</t>
    <rPh sb="0" eb="2">
      <t>ミヤコ</t>
    </rPh>
    <rPh sb="4" eb="5">
      <t>ヨ</t>
    </rPh>
    <phoneticPr fontId="2"/>
  </si>
  <si>
    <t>旧田老町</t>
    <rPh sb="0" eb="1">
      <t>キュウ</t>
    </rPh>
    <rPh sb="1" eb="4">
      <t>タロウチョウ</t>
    </rPh>
    <phoneticPr fontId="2"/>
  </si>
  <si>
    <t>田　老</t>
    <rPh sb="0" eb="1">
      <t>タ</t>
    </rPh>
    <rPh sb="2" eb="3">
      <t>ロウ</t>
    </rPh>
    <phoneticPr fontId="2"/>
  </si>
  <si>
    <t>刈　屋</t>
    <rPh sb="0" eb="1">
      <t>カリ</t>
    </rPh>
    <rPh sb="2" eb="3">
      <t>ヤ</t>
    </rPh>
    <phoneticPr fontId="2"/>
  </si>
  <si>
    <t>和井内</t>
    <rPh sb="0" eb="3">
      <t>ワイナイ</t>
    </rPh>
    <phoneticPr fontId="2"/>
  </si>
  <si>
    <t>茂　市</t>
    <rPh sb="0" eb="1">
      <t>モ</t>
    </rPh>
    <rPh sb="2" eb="3">
      <t>イチ</t>
    </rPh>
    <phoneticPr fontId="2"/>
  </si>
  <si>
    <t>腹　帯</t>
    <rPh sb="0" eb="1">
      <t>ハラ</t>
    </rPh>
    <rPh sb="2" eb="3">
      <t>オビ</t>
    </rPh>
    <phoneticPr fontId="2"/>
  </si>
  <si>
    <t>下閉伊郡</t>
    <rPh sb="0" eb="4">
      <t>シモヘイグン</t>
    </rPh>
    <phoneticPr fontId="2"/>
  </si>
  <si>
    <t>岩泉町</t>
    <rPh sb="0" eb="3">
      <t>イワイズミチョウ</t>
    </rPh>
    <phoneticPr fontId="2"/>
  </si>
  <si>
    <t>岩　泉</t>
    <rPh sb="0" eb="1">
      <t>イワ</t>
    </rPh>
    <rPh sb="2" eb="3">
      <t>イズミ</t>
    </rPh>
    <phoneticPr fontId="2"/>
  </si>
  <si>
    <t>小　川</t>
    <rPh sb="0" eb="1">
      <t>コ</t>
    </rPh>
    <rPh sb="2" eb="3">
      <t>カワ</t>
    </rPh>
    <phoneticPr fontId="2"/>
  </si>
  <si>
    <t>小　本</t>
    <rPh sb="0" eb="1">
      <t>コ</t>
    </rPh>
    <rPh sb="2" eb="3">
      <t>モト</t>
    </rPh>
    <phoneticPr fontId="2"/>
  </si>
  <si>
    <t>普代村</t>
    <rPh sb="0" eb="3">
      <t>フダイムラ</t>
    </rPh>
    <phoneticPr fontId="2"/>
  </si>
  <si>
    <t>普　代</t>
    <rPh sb="0" eb="1">
      <t>フ</t>
    </rPh>
    <rPh sb="2" eb="3">
      <t>ダイ</t>
    </rPh>
    <phoneticPr fontId="2"/>
  </si>
  <si>
    <t>川　井</t>
    <rPh sb="0" eb="1">
      <t>カワ</t>
    </rPh>
    <rPh sb="2" eb="3">
      <t>イ</t>
    </rPh>
    <phoneticPr fontId="2"/>
  </si>
  <si>
    <t>箱　石</t>
    <rPh sb="0" eb="1">
      <t>ハコ</t>
    </rPh>
    <rPh sb="2" eb="3">
      <t>イシ</t>
    </rPh>
    <phoneticPr fontId="2"/>
  </si>
  <si>
    <t>川　内</t>
    <rPh sb="0" eb="1">
      <t>カワ</t>
    </rPh>
    <rPh sb="2" eb="3">
      <t>ウチ</t>
    </rPh>
    <phoneticPr fontId="2"/>
  </si>
  <si>
    <t>区　界</t>
    <rPh sb="0" eb="1">
      <t>ク</t>
    </rPh>
    <rPh sb="2" eb="3">
      <t>サカイ</t>
    </rPh>
    <phoneticPr fontId="2"/>
  </si>
  <si>
    <t>山田町</t>
    <rPh sb="0" eb="3">
      <t>ヤマダチョウ</t>
    </rPh>
    <phoneticPr fontId="2"/>
  </si>
  <si>
    <t>山　田</t>
    <rPh sb="0" eb="1">
      <t>ヤマ</t>
    </rPh>
    <rPh sb="2" eb="3">
      <t>タ</t>
    </rPh>
    <phoneticPr fontId="2"/>
  </si>
  <si>
    <t>豊間根</t>
    <rPh sb="0" eb="3">
      <t>トヨマネ</t>
    </rPh>
    <phoneticPr fontId="2"/>
  </si>
  <si>
    <t>簗　川</t>
    <rPh sb="0" eb="1">
      <t>ヤナ</t>
    </rPh>
    <rPh sb="2" eb="3">
      <t>カワ</t>
    </rPh>
    <phoneticPr fontId="2"/>
  </si>
  <si>
    <t>デ　ー　リ　ー　東　北</t>
    <rPh sb="8" eb="9">
      <t>ヒガシ</t>
    </rPh>
    <rPh sb="10" eb="11">
      <t>キタ</t>
    </rPh>
    <phoneticPr fontId="2"/>
  </si>
  <si>
    <t>二戸郡</t>
    <rPh sb="0" eb="3">
      <t>ニノヘグン</t>
    </rPh>
    <phoneticPr fontId="2"/>
  </si>
  <si>
    <t>一戸町</t>
    <rPh sb="0" eb="2">
      <t>イチノヘ</t>
    </rPh>
    <rPh sb="2" eb="3">
      <t>チョウ</t>
    </rPh>
    <phoneticPr fontId="2"/>
  </si>
  <si>
    <t>一　戸</t>
    <rPh sb="0" eb="1">
      <t>イチ</t>
    </rPh>
    <rPh sb="2" eb="3">
      <t>ト</t>
    </rPh>
    <phoneticPr fontId="2"/>
  </si>
  <si>
    <t>奥中山</t>
    <rPh sb="0" eb="3">
      <t>オクナカヤマ</t>
    </rPh>
    <phoneticPr fontId="2"/>
  </si>
  <si>
    <t>二戸市</t>
    <rPh sb="0" eb="3">
      <t>ニノヘシ</t>
    </rPh>
    <phoneticPr fontId="2"/>
  </si>
  <si>
    <t>二　戸</t>
    <rPh sb="0" eb="1">
      <t>ニ</t>
    </rPh>
    <rPh sb="2" eb="3">
      <t>ト</t>
    </rPh>
    <phoneticPr fontId="2"/>
  </si>
  <si>
    <t>金田一</t>
    <rPh sb="0" eb="3">
      <t>キンダイチ</t>
    </rPh>
    <phoneticPr fontId="2"/>
  </si>
  <si>
    <t>旧浄法寺町</t>
    <rPh sb="0" eb="1">
      <t>キュウ</t>
    </rPh>
    <rPh sb="1" eb="2">
      <t>ジョウ</t>
    </rPh>
    <rPh sb="2" eb="3">
      <t>ホウ</t>
    </rPh>
    <rPh sb="3" eb="5">
      <t>テラマチ</t>
    </rPh>
    <phoneticPr fontId="2"/>
  </si>
  <si>
    <t>浄法寺</t>
    <rPh sb="0" eb="1">
      <t>ジョウ</t>
    </rPh>
    <rPh sb="1" eb="2">
      <t>ホウ</t>
    </rPh>
    <rPh sb="2" eb="3">
      <t>テラ</t>
    </rPh>
    <phoneticPr fontId="2"/>
  </si>
  <si>
    <t>九戸郡</t>
    <rPh sb="0" eb="3">
      <t>クノヘグン</t>
    </rPh>
    <phoneticPr fontId="2"/>
  </si>
  <si>
    <t>九戸村</t>
    <rPh sb="0" eb="3">
      <t>クノヘムラ</t>
    </rPh>
    <phoneticPr fontId="2"/>
  </si>
  <si>
    <t>軽米町</t>
    <rPh sb="0" eb="2">
      <t>カルマイ</t>
    </rPh>
    <rPh sb="2" eb="3">
      <t>チョウ</t>
    </rPh>
    <phoneticPr fontId="2"/>
  </si>
  <si>
    <t>軽　米</t>
    <rPh sb="0" eb="1">
      <t>ケイ</t>
    </rPh>
    <rPh sb="2" eb="3">
      <t>ベイ</t>
    </rPh>
    <phoneticPr fontId="2"/>
  </si>
  <si>
    <t>野田村</t>
    <rPh sb="0" eb="3">
      <t>ノダムラ</t>
    </rPh>
    <phoneticPr fontId="2"/>
  </si>
  <si>
    <t>野　田</t>
    <rPh sb="0" eb="1">
      <t>ノ</t>
    </rPh>
    <rPh sb="2" eb="3">
      <t>タ</t>
    </rPh>
    <phoneticPr fontId="2"/>
  </si>
  <si>
    <t>洋野町</t>
    <rPh sb="0" eb="1">
      <t>ヨウ</t>
    </rPh>
    <rPh sb="1" eb="2">
      <t>ノ</t>
    </rPh>
    <rPh sb="2" eb="3">
      <t>チョウ</t>
    </rPh>
    <phoneticPr fontId="2"/>
  </si>
  <si>
    <t>大　野</t>
    <rPh sb="0" eb="1">
      <t>ダイ</t>
    </rPh>
    <rPh sb="2" eb="3">
      <t>ノ</t>
    </rPh>
    <phoneticPr fontId="2"/>
  </si>
  <si>
    <t>中　野</t>
    <rPh sb="0" eb="1">
      <t>ナカ</t>
    </rPh>
    <rPh sb="2" eb="3">
      <t>ノ</t>
    </rPh>
    <phoneticPr fontId="2"/>
  </si>
  <si>
    <t>種　市</t>
    <rPh sb="0" eb="1">
      <t>タネ</t>
    </rPh>
    <rPh sb="2" eb="3">
      <t>シ</t>
    </rPh>
    <phoneticPr fontId="2"/>
  </si>
  <si>
    <t>久慈市</t>
    <rPh sb="0" eb="3">
      <t>クジシ</t>
    </rPh>
    <phoneticPr fontId="2"/>
  </si>
  <si>
    <t>久　慈</t>
    <rPh sb="0" eb="1">
      <t>ヒサシ</t>
    </rPh>
    <rPh sb="2" eb="3">
      <t>メグム</t>
    </rPh>
    <phoneticPr fontId="2"/>
  </si>
  <si>
    <t>夏井港</t>
    <rPh sb="0" eb="1">
      <t>ナツ</t>
    </rPh>
    <rPh sb="1" eb="2">
      <t>イ</t>
    </rPh>
    <rPh sb="2" eb="3">
      <t>ミナト</t>
    </rPh>
    <phoneticPr fontId="2"/>
  </si>
  <si>
    <t>侍　浜</t>
    <rPh sb="0" eb="1">
      <t>サムライ</t>
    </rPh>
    <rPh sb="2" eb="3">
      <t>ハマ</t>
    </rPh>
    <phoneticPr fontId="2"/>
  </si>
  <si>
    <t>宇　部</t>
    <rPh sb="0" eb="1">
      <t>ウ</t>
    </rPh>
    <rPh sb="2" eb="3">
      <t>ベ</t>
    </rPh>
    <phoneticPr fontId="2"/>
  </si>
  <si>
    <t>旧山形村</t>
    <rPh sb="0" eb="1">
      <t>キュウ</t>
    </rPh>
    <rPh sb="1" eb="4">
      <t>ヤマガタムラ</t>
    </rPh>
    <phoneticPr fontId="2"/>
  </si>
  <si>
    <t>サイズ</t>
    <phoneticPr fontId="2"/>
  </si>
  <si>
    <t>タイトル</t>
    <phoneticPr fontId="2"/>
  </si>
  <si>
    <t xml:space="preserve"> ページ合計</t>
    <rPh sb="4" eb="6">
      <t>ゴウケイ</t>
    </rPh>
    <phoneticPr fontId="2"/>
  </si>
  <si>
    <t>朝日新聞</t>
    <rPh sb="0" eb="2">
      <t>アサヒ</t>
    </rPh>
    <rPh sb="2" eb="4">
      <t>シンブン</t>
    </rPh>
    <phoneticPr fontId="2"/>
  </si>
  <si>
    <t>Page 1</t>
    <phoneticPr fontId="2"/>
  </si>
  <si>
    <t>宮古・河南</t>
    <rPh sb="0" eb="2">
      <t>ミヤコ</t>
    </rPh>
    <rPh sb="3" eb="5">
      <t>カナン</t>
    </rPh>
    <phoneticPr fontId="2"/>
  </si>
  <si>
    <t>岩手県</t>
    <rPh sb="0" eb="3">
      <t>イワテケン</t>
    </rPh>
    <phoneticPr fontId="2"/>
  </si>
  <si>
    <t>岩　手　県</t>
    <rPh sb="0" eb="1">
      <t>イワ</t>
    </rPh>
    <rPh sb="2" eb="3">
      <t>テ</t>
    </rPh>
    <rPh sb="4" eb="5">
      <t>ケン</t>
    </rPh>
    <phoneticPr fontId="2"/>
  </si>
  <si>
    <t>岩手日報</t>
    <rPh sb="0" eb="2">
      <t>イワテ</t>
    </rPh>
    <rPh sb="2" eb="4">
      <t>ニッポウ</t>
    </rPh>
    <phoneticPr fontId="2"/>
  </si>
  <si>
    <t>読売新聞</t>
    <rPh sb="0" eb="2">
      <t>ヨミウリ</t>
    </rPh>
    <rPh sb="2" eb="4">
      <t>シンブン</t>
    </rPh>
    <phoneticPr fontId="2"/>
  </si>
  <si>
    <t>毎日新聞</t>
    <rPh sb="0" eb="2">
      <t>マイニチ</t>
    </rPh>
    <rPh sb="2" eb="4">
      <t>シンブン</t>
    </rPh>
    <phoneticPr fontId="2"/>
  </si>
  <si>
    <t>河北新報</t>
    <rPh sb="0" eb="2">
      <t>カホク</t>
    </rPh>
    <rPh sb="2" eb="4">
      <t>シンポウ</t>
    </rPh>
    <phoneticPr fontId="2"/>
  </si>
  <si>
    <t>日　経</t>
    <rPh sb="0" eb="1">
      <t>ヒ</t>
    </rPh>
    <rPh sb="2" eb="3">
      <t>キョウ</t>
    </rPh>
    <phoneticPr fontId="2"/>
  </si>
  <si>
    <t>岩手日日</t>
    <rPh sb="0" eb="2">
      <t>イワテ</t>
    </rPh>
    <rPh sb="2" eb="3">
      <t>ヒ</t>
    </rPh>
    <rPh sb="3" eb="4">
      <t>ヒ</t>
    </rPh>
    <phoneticPr fontId="2"/>
  </si>
  <si>
    <t>胆江日日</t>
    <rPh sb="0" eb="1">
      <t>タン</t>
    </rPh>
    <rPh sb="1" eb="2">
      <t>エ</t>
    </rPh>
    <rPh sb="2" eb="3">
      <t>ヒ</t>
    </rPh>
    <rPh sb="3" eb="4">
      <t>ヒ</t>
    </rPh>
    <phoneticPr fontId="2"/>
  </si>
  <si>
    <t>デーリー東北</t>
    <rPh sb="4" eb="6">
      <t>トウホク</t>
    </rPh>
    <phoneticPr fontId="2"/>
  </si>
  <si>
    <t>１　　盛岡市</t>
    <rPh sb="3" eb="6">
      <t>モリオカシ</t>
    </rPh>
    <phoneticPr fontId="2"/>
  </si>
  <si>
    <t>サンケイ</t>
    <phoneticPr fontId="2"/>
  </si>
  <si>
    <t>　</t>
    <phoneticPr fontId="2"/>
  </si>
  <si>
    <t>岩手県　/合計</t>
    <rPh sb="0" eb="3">
      <t>イワテケン</t>
    </rPh>
    <rPh sb="5" eb="6">
      <t>ゴウ</t>
    </rPh>
    <rPh sb="6" eb="7">
      <t>ケイ</t>
    </rPh>
    <phoneticPr fontId="2"/>
  </si>
  <si>
    <t>部　数</t>
    <phoneticPr fontId="2"/>
  </si>
  <si>
    <t>部　数</t>
    <phoneticPr fontId="2"/>
  </si>
  <si>
    <t>Page 2</t>
    <phoneticPr fontId="2"/>
  </si>
  <si>
    <t>Page 3</t>
    <phoneticPr fontId="2"/>
  </si>
  <si>
    <t>Page 4</t>
    <phoneticPr fontId="2"/>
  </si>
  <si>
    <t>Page 5</t>
    <phoneticPr fontId="2"/>
  </si>
  <si>
    <t>Page 6</t>
    <phoneticPr fontId="2"/>
  </si>
  <si>
    <t>Page 7</t>
    <phoneticPr fontId="2"/>
  </si>
  <si>
    <t>Page 8</t>
    <phoneticPr fontId="2"/>
  </si>
  <si>
    <t>中　央(毎)</t>
    <rPh sb="0" eb="1">
      <t>ナカ</t>
    </rPh>
    <rPh sb="2" eb="3">
      <t>ヒサシ</t>
    </rPh>
    <phoneticPr fontId="2"/>
  </si>
  <si>
    <t>前沢 (岩)</t>
    <rPh sb="4" eb="5">
      <t>イワ</t>
    </rPh>
    <phoneticPr fontId="2"/>
  </si>
  <si>
    <t>新聞折込広告部数表</t>
    <rPh sb="0" eb="2">
      <t>シンブン</t>
    </rPh>
    <rPh sb="2" eb="4">
      <t>オリコミ</t>
    </rPh>
    <rPh sb="4" eb="6">
      <t>コウコク</t>
    </rPh>
    <rPh sb="6" eb="8">
      <t>ブスウ</t>
    </rPh>
    <rPh sb="8" eb="9">
      <t>ヒョウ</t>
    </rPh>
    <phoneticPr fontId="2"/>
  </si>
  <si>
    <t>花　巻(岩)</t>
    <rPh sb="0" eb="1">
      <t>ハナ</t>
    </rPh>
    <rPh sb="2" eb="3">
      <t>カン</t>
    </rPh>
    <phoneticPr fontId="2"/>
  </si>
  <si>
    <t>北　上(岩)</t>
    <rPh sb="0" eb="1">
      <t>キタ</t>
    </rPh>
    <rPh sb="2" eb="3">
      <t>ジョウ</t>
    </rPh>
    <phoneticPr fontId="2"/>
  </si>
  <si>
    <t>釜　石(岩)</t>
    <rPh sb="0" eb="1">
      <t>カマ</t>
    </rPh>
    <rPh sb="2" eb="3">
      <t>イシ</t>
    </rPh>
    <phoneticPr fontId="2"/>
  </si>
  <si>
    <t>矢　巾</t>
    <rPh sb="0" eb="1">
      <t>ヤ</t>
    </rPh>
    <rPh sb="2" eb="3">
      <t>ハバ</t>
    </rPh>
    <phoneticPr fontId="2"/>
  </si>
  <si>
    <t>小岩井</t>
    <rPh sb="0" eb="3">
      <t>コイワイ</t>
    </rPh>
    <phoneticPr fontId="2"/>
  </si>
  <si>
    <t>滝　沢</t>
    <rPh sb="0" eb="1">
      <t>タキ</t>
    </rPh>
    <rPh sb="2" eb="3">
      <t>サワ</t>
    </rPh>
    <phoneticPr fontId="2"/>
  </si>
  <si>
    <t>大　釜</t>
    <rPh sb="0" eb="1">
      <t>オオ</t>
    </rPh>
    <rPh sb="2" eb="3">
      <t>ガマ</t>
    </rPh>
    <phoneticPr fontId="2"/>
  </si>
  <si>
    <t>雫　石</t>
    <rPh sb="0" eb="1">
      <t>シズク</t>
    </rPh>
    <rPh sb="2" eb="3">
      <t>イシ</t>
    </rPh>
    <phoneticPr fontId="2"/>
  </si>
  <si>
    <t>川　口</t>
    <rPh sb="0" eb="1">
      <t>カワ</t>
    </rPh>
    <rPh sb="2" eb="3">
      <t>クチ</t>
    </rPh>
    <phoneticPr fontId="2"/>
  </si>
  <si>
    <t>大　更</t>
    <rPh sb="0" eb="1">
      <t>オオ</t>
    </rPh>
    <rPh sb="2" eb="3">
      <t>サラ</t>
    </rPh>
    <phoneticPr fontId="2"/>
  </si>
  <si>
    <t>平　舘</t>
    <rPh sb="0" eb="1">
      <t>ヒラ</t>
    </rPh>
    <rPh sb="2" eb="3">
      <t>ヤカタ</t>
    </rPh>
    <phoneticPr fontId="2"/>
  </si>
  <si>
    <t>田　山</t>
    <rPh sb="0" eb="1">
      <t>タ</t>
    </rPh>
    <rPh sb="2" eb="3">
      <t>ヤマ</t>
    </rPh>
    <phoneticPr fontId="2"/>
  </si>
  <si>
    <t>山　形</t>
    <rPh sb="0" eb="1">
      <t>ヤマ</t>
    </rPh>
    <rPh sb="2" eb="3">
      <t>カタ</t>
    </rPh>
    <phoneticPr fontId="2"/>
  </si>
  <si>
    <t>旧川井村　</t>
    <rPh sb="0" eb="1">
      <t>キュウ</t>
    </rPh>
    <phoneticPr fontId="2"/>
  </si>
  <si>
    <t>宮　古(岩)</t>
    <rPh sb="0" eb="1">
      <t>ミヤ</t>
    </rPh>
    <rPh sb="2" eb="3">
      <t>コ</t>
    </rPh>
    <phoneticPr fontId="2"/>
  </si>
  <si>
    <t>宮古・河南(岩)</t>
    <rPh sb="0" eb="2">
      <t>ミヤコ</t>
    </rPh>
    <rPh sb="3" eb="5">
      <t>カナン</t>
    </rPh>
    <phoneticPr fontId="2"/>
  </si>
  <si>
    <t>日報川尻（湯田町地区）</t>
    <rPh sb="0" eb="2">
      <t>ニッポウ</t>
    </rPh>
    <rPh sb="2" eb="4">
      <t>カワジリ</t>
    </rPh>
    <rPh sb="5" eb="8">
      <t>ユダマチ</t>
    </rPh>
    <rPh sb="8" eb="10">
      <t>チク</t>
    </rPh>
    <phoneticPr fontId="2"/>
  </si>
  <si>
    <t>※「合売野田」は宅配便で手配の為、折込日の3日前納品になります。</t>
    <rPh sb="2" eb="4">
      <t>ゴウバイ</t>
    </rPh>
    <rPh sb="4" eb="6">
      <t>ノダ</t>
    </rPh>
    <rPh sb="8" eb="11">
      <t>タクハイビン</t>
    </rPh>
    <rPh sb="12" eb="14">
      <t>テハイ</t>
    </rPh>
    <rPh sb="15" eb="16">
      <t>タメ</t>
    </rPh>
    <rPh sb="17" eb="19">
      <t>オリコミ</t>
    </rPh>
    <rPh sb="19" eb="20">
      <t>ビ</t>
    </rPh>
    <rPh sb="22" eb="23">
      <t>ニチ</t>
    </rPh>
    <rPh sb="23" eb="24">
      <t>マエ</t>
    </rPh>
    <rPh sb="24" eb="26">
      <t>ノウヒン</t>
    </rPh>
    <phoneticPr fontId="2"/>
  </si>
  <si>
    <t>前沢 (朝)</t>
    <rPh sb="4" eb="5">
      <t>アサ</t>
    </rPh>
    <phoneticPr fontId="2"/>
  </si>
  <si>
    <t>沼宮内</t>
    <rPh sb="0" eb="3">
      <t>ヌマクナイ</t>
    </rPh>
    <phoneticPr fontId="2"/>
  </si>
  <si>
    <t>※「岩泉、小川、普代、読売岩泉」は宅配便で手配の為、折込日の3日前納品になります。</t>
    <rPh sb="2" eb="4">
      <t>イワイズミ</t>
    </rPh>
    <rPh sb="5" eb="7">
      <t>オガワ</t>
    </rPh>
    <rPh sb="8" eb="10">
      <t>フダイ</t>
    </rPh>
    <rPh sb="11" eb="13">
      <t>ヨミウリ</t>
    </rPh>
    <rPh sb="13" eb="15">
      <t>イワイズミ</t>
    </rPh>
    <rPh sb="17" eb="20">
      <t>タクハイビン</t>
    </rPh>
    <rPh sb="21" eb="23">
      <t>テハイ</t>
    </rPh>
    <rPh sb="24" eb="25">
      <t>タメ</t>
    </rPh>
    <rPh sb="26" eb="28">
      <t>オリコミ</t>
    </rPh>
    <rPh sb="28" eb="29">
      <t>ビ</t>
    </rPh>
    <rPh sb="31" eb="32">
      <t>ニチ</t>
    </rPh>
    <rPh sb="32" eb="33">
      <t>マエ</t>
    </rPh>
    <rPh sb="33" eb="35">
      <t>ノウヒン</t>
    </rPh>
    <phoneticPr fontId="2"/>
  </si>
  <si>
    <t>※岩手日報袰綿は岩手日報小川へ統合されました。　Ｈ23.7.1</t>
    <rPh sb="1" eb="3">
      <t>イワテ</t>
    </rPh>
    <rPh sb="3" eb="5">
      <t>ニッポウ</t>
    </rPh>
    <rPh sb="6" eb="7">
      <t>ワタ</t>
    </rPh>
    <rPh sb="8" eb="10">
      <t>イワテ</t>
    </rPh>
    <rPh sb="10" eb="12">
      <t>ニッポウ</t>
    </rPh>
    <rPh sb="12" eb="14">
      <t>オガワ</t>
    </rPh>
    <rPh sb="15" eb="17">
      <t>トウゴウ</t>
    </rPh>
    <phoneticPr fontId="2"/>
  </si>
  <si>
    <t>陸前高田</t>
    <rPh sb="0" eb="2">
      <t>リクゼン</t>
    </rPh>
    <rPh sb="2" eb="4">
      <t>タカダ</t>
    </rPh>
    <phoneticPr fontId="2"/>
  </si>
  <si>
    <t>日報北上内（藤根500含）・日報横川目内（藤根600含）・読売北上内（藤根300、横川目90含）・朝日北上内（藤根210含）</t>
    <rPh sb="0" eb="2">
      <t>ニッポウ</t>
    </rPh>
    <rPh sb="2" eb="4">
      <t>キタカミ</t>
    </rPh>
    <rPh sb="4" eb="5">
      <t>ナイ</t>
    </rPh>
    <rPh sb="6" eb="8">
      <t>フジネ</t>
    </rPh>
    <rPh sb="11" eb="12">
      <t>フク</t>
    </rPh>
    <rPh sb="14" eb="16">
      <t>ニッポウ</t>
    </rPh>
    <rPh sb="16" eb="19">
      <t>ヨコカワメ</t>
    </rPh>
    <rPh sb="19" eb="20">
      <t>ナイ</t>
    </rPh>
    <rPh sb="21" eb="23">
      <t>フジネ</t>
    </rPh>
    <rPh sb="26" eb="27">
      <t>フク</t>
    </rPh>
    <rPh sb="29" eb="31">
      <t>ヨミウリ</t>
    </rPh>
    <rPh sb="31" eb="33">
      <t>キタカミ</t>
    </rPh>
    <rPh sb="33" eb="34">
      <t>ナイ</t>
    </rPh>
    <rPh sb="35" eb="37">
      <t>フジネ</t>
    </rPh>
    <rPh sb="41" eb="44">
      <t>ヨコカワメ</t>
    </rPh>
    <rPh sb="46" eb="47">
      <t>フク</t>
    </rPh>
    <rPh sb="49" eb="51">
      <t>アサヒ</t>
    </rPh>
    <rPh sb="51" eb="53">
      <t>キタカミ</t>
    </rPh>
    <rPh sb="53" eb="54">
      <t>ナイ</t>
    </rPh>
    <rPh sb="55" eb="57">
      <t>フジネ</t>
    </rPh>
    <rPh sb="60" eb="61">
      <t>フク</t>
    </rPh>
    <phoneticPr fontId="2"/>
  </si>
  <si>
    <t>旧藤沢町</t>
    <rPh sb="0" eb="1">
      <t>キュウ</t>
    </rPh>
    <phoneticPr fontId="2"/>
  </si>
  <si>
    <t>高田中央</t>
    <rPh sb="0" eb="2">
      <t>タカダ</t>
    </rPh>
    <rPh sb="2" eb="4">
      <t>チュウオウ</t>
    </rPh>
    <phoneticPr fontId="2"/>
  </si>
  <si>
    <t>ほろ綿</t>
    <rPh sb="2" eb="3">
      <t>ワタ</t>
    </rPh>
    <phoneticPr fontId="2"/>
  </si>
  <si>
    <t>江刺  (読)</t>
    <rPh sb="0" eb="2">
      <t>エサシ</t>
    </rPh>
    <rPh sb="5" eb="6">
      <t>ヨ</t>
    </rPh>
    <phoneticPr fontId="2"/>
  </si>
  <si>
    <t>前沢 (朝)</t>
    <rPh sb="0" eb="1">
      <t>マエ</t>
    </rPh>
    <rPh sb="1" eb="2">
      <t>サワ</t>
    </rPh>
    <phoneticPr fontId="2"/>
  </si>
  <si>
    <t>水沢 (朝)</t>
    <rPh sb="0" eb="1">
      <t>ミズ</t>
    </rPh>
    <rPh sb="1" eb="2">
      <t>サワ</t>
    </rPh>
    <phoneticPr fontId="2"/>
  </si>
  <si>
    <t>金ヶ崎 (朝)</t>
    <rPh sb="0" eb="3">
      <t>カネガサキ</t>
    </rPh>
    <phoneticPr fontId="2"/>
  </si>
  <si>
    <t>宮　古 (河)</t>
    <rPh sb="0" eb="1">
      <t>ミヤ</t>
    </rPh>
    <rPh sb="2" eb="3">
      <t>コ</t>
    </rPh>
    <rPh sb="5" eb="6">
      <t>カワ</t>
    </rPh>
    <phoneticPr fontId="2"/>
  </si>
  <si>
    <t xml:space="preserve">宮　古 </t>
    <phoneticPr fontId="2"/>
  </si>
  <si>
    <t xml:space="preserve">江　刺 </t>
    <phoneticPr fontId="2"/>
  </si>
  <si>
    <t xml:space="preserve">水　沢 </t>
    <phoneticPr fontId="2"/>
  </si>
  <si>
    <t>小　山(胆）</t>
    <rPh sb="4" eb="5">
      <t>タン</t>
    </rPh>
    <phoneticPr fontId="2"/>
  </si>
  <si>
    <t>平　舘</t>
    <phoneticPr fontId="2"/>
  </si>
  <si>
    <t>北　上 (朝)</t>
    <phoneticPr fontId="2"/>
  </si>
  <si>
    <t>黒沢尻</t>
    <phoneticPr fontId="2"/>
  </si>
  <si>
    <t xml:space="preserve">前　沢 </t>
    <phoneticPr fontId="2"/>
  </si>
  <si>
    <t>金ヶ崎</t>
    <phoneticPr fontId="2"/>
  </si>
  <si>
    <t>室　根</t>
    <rPh sb="0" eb="1">
      <t>シツ</t>
    </rPh>
    <rPh sb="2" eb="3">
      <t>ネ</t>
    </rPh>
    <phoneticPr fontId="2"/>
  </si>
  <si>
    <t>興　田</t>
    <phoneticPr fontId="2"/>
  </si>
  <si>
    <t>鵜住居（読）</t>
    <rPh sb="0" eb="1">
      <t>ウ</t>
    </rPh>
    <rPh sb="1" eb="2">
      <t>ジュウ</t>
    </rPh>
    <rPh sb="2" eb="3">
      <t>イ</t>
    </rPh>
    <rPh sb="4" eb="5">
      <t>ヨ</t>
    </rPh>
    <phoneticPr fontId="2"/>
  </si>
  <si>
    <t>※　河北新報「世田米」が廃店。岩手日報扱いとなる。　Ｈ24.7.1</t>
    <rPh sb="12" eb="13">
      <t>ハイ</t>
    </rPh>
    <rPh sb="13" eb="14">
      <t>テン</t>
    </rPh>
    <rPh sb="19" eb="20">
      <t>アツカ</t>
    </rPh>
    <phoneticPr fontId="2"/>
  </si>
  <si>
    <t>九　戸</t>
    <rPh sb="0" eb="1">
      <t>キュウ</t>
    </rPh>
    <rPh sb="2" eb="3">
      <t>ト</t>
    </rPh>
    <phoneticPr fontId="2"/>
  </si>
  <si>
    <t>合</t>
    <phoneticPr fontId="2"/>
  </si>
  <si>
    <t>わ　が</t>
    <phoneticPr fontId="2"/>
  </si>
  <si>
    <t>遠　野(朝）</t>
    <rPh sb="0" eb="1">
      <t>トオ</t>
    </rPh>
    <rPh sb="2" eb="3">
      <t>ノ</t>
    </rPh>
    <rPh sb="4" eb="5">
      <t>アサ</t>
    </rPh>
    <phoneticPr fontId="2"/>
  </si>
  <si>
    <t>住　田</t>
    <rPh sb="0" eb="1">
      <t>ジュウ</t>
    </rPh>
    <rPh sb="2" eb="3">
      <t>タ</t>
    </rPh>
    <phoneticPr fontId="2"/>
  </si>
  <si>
    <t>※「岩手日報世田米」が「住　田」へ販売店名変更　Ｈ24.11.1</t>
    <rPh sb="2" eb="4">
      <t>イワテ</t>
    </rPh>
    <rPh sb="4" eb="6">
      <t>ニッポウ</t>
    </rPh>
    <rPh sb="6" eb="7">
      <t>セ</t>
    </rPh>
    <rPh sb="7" eb="8">
      <t>タ</t>
    </rPh>
    <rPh sb="8" eb="9">
      <t>コメ</t>
    </rPh>
    <rPh sb="12" eb="13">
      <t>ジュウ</t>
    </rPh>
    <rPh sb="14" eb="15">
      <t>タ</t>
    </rPh>
    <rPh sb="17" eb="20">
      <t>ハンバイテン</t>
    </rPh>
    <rPh sb="20" eb="21">
      <t>メイ</t>
    </rPh>
    <rPh sb="21" eb="23">
      <t>ヘンコウ</t>
    </rPh>
    <phoneticPr fontId="2"/>
  </si>
  <si>
    <t>いわてまち  　　   センター</t>
    <phoneticPr fontId="2"/>
  </si>
  <si>
    <t>折居 (岩)</t>
    <phoneticPr fontId="2"/>
  </si>
  <si>
    <t>日報金ヶ崎内（江刺200含）</t>
    <rPh sb="0" eb="2">
      <t>ニッポウ</t>
    </rPh>
    <rPh sb="2" eb="5">
      <t>カネガサキ</t>
    </rPh>
    <rPh sb="5" eb="6">
      <t>ナイ</t>
    </rPh>
    <rPh sb="7" eb="9">
      <t>エサシ</t>
    </rPh>
    <rPh sb="12" eb="13">
      <t>フク</t>
    </rPh>
    <phoneticPr fontId="2"/>
  </si>
  <si>
    <t>※　読売新聞「小友三日市」が廃店。複合店「小友柳沢」へ30枚・読売新聞「高田」へ70枚。　Ｈ25.2.16</t>
    <rPh sb="2" eb="4">
      <t>ヨミウリ</t>
    </rPh>
    <rPh sb="4" eb="6">
      <t>シンブン</t>
    </rPh>
    <rPh sb="7" eb="9">
      <t>オトモ</t>
    </rPh>
    <rPh sb="9" eb="12">
      <t>ミッカイチ</t>
    </rPh>
    <rPh sb="14" eb="15">
      <t>ハイ</t>
    </rPh>
    <rPh sb="15" eb="16">
      <t>テン</t>
    </rPh>
    <rPh sb="17" eb="19">
      <t>フクゴウ</t>
    </rPh>
    <rPh sb="19" eb="20">
      <t>テン</t>
    </rPh>
    <rPh sb="29" eb="30">
      <t>マイ</t>
    </rPh>
    <rPh sb="36" eb="38">
      <t>タカダ</t>
    </rPh>
    <rPh sb="42" eb="43">
      <t>マイ</t>
    </rPh>
    <phoneticPr fontId="2"/>
  </si>
  <si>
    <t>　</t>
    <phoneticPr fontId="2"/>
  </si>
  <si>
    <t>八　木</t>
    <rPh sb="0" eb="1">
      <t>ハチ</t>
    </rPh>
    <rPh sb="2" eb="3">
      <t>モク</t>
    </rPh>
    <phoneticPr fontId="2"/>
  </si>
  <si>
    <t>種市南</t>
    <rPh sb="0" eb="1">
      <t>タネ</t>
    </rPh>
    <rPh sb="1" eb="2">
      <t>イチ</t>
    </rPh>
    <rPh sb="2" eb="3">
      <t>ミナミ</t>
    </rPh>
    <phoneticPr fontId="2"/>
  </si>
  <si>
    <t>旧滝沢村</t>
    <rPh sb="0" eb="1">
      <t>キュウ</t>
    </rPh>
    <rPh sb="1" eb="3">
      <t>タキサワ</t>
    </rPh>
    <rPh sb="3" eb="4">
      <t>ムラ</t>
    </rPh>
    <phoneticPr fontId="2"/>
  </si>
  <si>
    <t>滝沢市</t>
    <rPh sb="0" eb="2">
      <t>タキザワ</t>
    </rPh>
    <rPh sb="2" eb="3">
      <t>シ</t>
    </rPh>
    <phoneticPr fontId="2"/>
  </si>
  <si>
    <t>※「デーリー東北（合売）八木」1,100部　⇒　デーリー東北（専売）八木830部　・　岩手日報（複合）八木300部となる。　Ｈ25.12.1</t>
    <rPh sb="6" eb="8">
      <t>トウホク</t>
    </rPh>
    <rPh sb="9" eb="10">
      <t>ゴウ</t>
    </rPh>
    <rPh sb="10" eb="11">
      <t>バイ</t>
    </rPh>
    <rPh sb="12" eb="14">
      <t>ヤギ</t>
    </rPh>
    <rPh sb="20" eb="21">
      <t>ブ</t>
    </rPh>
    <rPh sb="28" eb="30">
      <t>トウホク</t>
    </rPh>
    <rPh sb="31" eb="33">
      <t>センバイ</t>
    </rPh>
    <rPh sb="34" eb="36">
      <t>ヤギ</t>
    </rPh>
    <rPh sb="39" eb="40">
      <t>ブ</t>
    </rPh>
    <rPh sb="56" eb="57">
      <t>ブ</t>
    </rPh>
    <phoneticPr fontId="2"/>
  </si>
  <si>
    <t>※販売店名変更　デーリー東北八木⇒デーリー東北種市南</t>
    <rPh sb="1" eb="4">
      <t>ハンバイテン</t>
    </rPh>
    <rPh sb="4" eb="5">
      <t>メイ</t>
    </rPh>
    <rPh sb="5" eb="7">
      <t>ヘンコウ</t>
    </rPh>
    <rPh sb="12" eb="14">
      <t>トウホク</t>
    </rPh>
    <rPh sb="14" eb="16">
      <t>ヤギ</t>
    </rPh>
    <rPh sb="21" eb="23">
      <t>トウホク</t>
    </rPh>
    <rPh sb="23" eb="25">
      <t>タネイチ</t>
    </rPh>
    <rPh sb="25" eb="26">
      <t>ミナミ</t>
    </rPh>
    <phoneticPr fontId="2"/>
  </si>
  <si>
    <t>２　　滝沢市</t>
    <rPh sb="3" eb="5">
      <t>タキザワ</t>
    </rPh>
    <rPh sb="5" eb="6">
      <t>シ</t>
    </rPh>
    <phoneticPr fontId="2"/>
  </si>
  <si>
    <t>３　　岩手郡</t>
    <rPh sb="3" eb="5">
      <t>イワテ</t>
    </rPh>
    <rPh sb="5" eb="6">
      <t>グン</t>
    </rPh>
    <phoneticPr fontId="2"/>
  </si>
  <si>
    <t>４　　八幡平市</t>
    <rPh sb="3" eb="6">
      <t>ハチマンタイ</t>
    </rPh>
    <rPh sb="6" eb="7">
      <t>シ</t>
    </rPh>
    <phoneticPr fontId="2"/>
  </si>
  <si>
    <t>５　　紫波郡</t>
    <rPh sb="3" eb="6">
      <t>シワグン</t>
    </rPh>
    <phoneticPr fontId="2"/>
  </si>
  <si>
    <t>６　　花巻市</t>
    <rPh sb="3" eb="6">
      <t>ハナマキシ</t>
    </rPh>
    <phoneticPr fontId="2"/>
  </si>
  <si>
    <t>７　　北上市</t>
    <rPh sb="3" eb="6">
      <t>キタカミシ</t>
    </rPh>
    <phoneticPr fontId="2"/>
  </si>
  <si>
    <t>８　　和賀郡</t>
    <rPh sb="3" eb="4">
      <t>ワ</t>
    </rPh>
    <rPh sb="4" eb="5">
      <t>ガ</t>
    </rPh>
    <rPh sb="5" eb="6">
      <t>グン</t>
    </rPh>
    <phoneticPr fontId="2"/>
  </si>
  <si>
    <t>９　　遠野市</t>
    <rPh sb="3" eb="6">
      <t>トオノシ</t>
    </rPh>
    <phoneticPr fontId="2"/>
  </si>
  <si>
    <t>１１　胆沢郡</t>
    <rPh sb="3" eb="6">
      <t>イサワグン</t>
    </rPh>
    <phoneticPr fontId="2"/>
  </si>
  <si>
    <t>１２　西磐井郡</t>
    <rPh sb="3" eb="6">
      <t>ニシイワイ</t>
    </rPh>
    <rPh sb="6" eb="7">
      <t>グン</t>
    </rPh>
    <phoneticPr fontId="2"/>
  </si>
  <si>
    <t>１３　一関市</t>
    <rPh sb="3" eb="6">
      <t>イチノセキシ</t>
    </rPh>
    <phoneticPr fontId="2"/>
  </si>
  <si>
    <t>１４　上閉伊郡</t>
    <rPh sb="3" eb="6">
      <t>カミヘイ</t>
    </rPh>
    <rPh sb="6" eb="7">
      <t>グン</t>
    </rPh>
    <phoneticPr fontId="2"/>
  </si>
  <si>
    <t>１５　釜石市</t>
    <rPh sb="3" eb="6">
      <t>カマイシシ</t>
    </rPh>
    <phoneticPr fontId="2"/>
  </si>
  <si>
    <t>１６　気仙郡</t>
    <rPh sb="3" eb="6">
      <t>ケセングン</t>
    </rPh>
    <phoneticPr fontId="2"/>
  </si>
  <si>
    <t>１７　大船渡市</t>
    <rPh sb="3" eb="7">
      <t>オオフナトシ</t>
    </rPh>
    <phoneticPr fontId="2"/>
  </si>
  <si>
    <t>１８　陸前高田市</t>
    <rPh sb="3" eb="5">
      <t>リクゼン</t>
    </rPh>
    <rPh sb="5" eb="8">
      <t>タカダシ</t>
    </rPh>
    <phoneticPr fontId="2"/>
  </si>
  <si>
    <t>１９　宮古市</t>
    <rPh sb="3" eb="6">
      <t>ミヤコシ</t>
    </rPh>
    <phoneticPr fontId="2"/>
  </si>
  <si>
    <t>２０　下閉伊郡</t>
    <rPh sb="3" eb="7">
      <t>シモヘイグン</t>
    </rPh>
    <phoneticPr fontId="2"/>
  </si>
  <si>
    <t>２１　二戸郡</t>
    <rPh sb="3" eb="6">
      <t>ニノヘグン</t>
    </rPh>
    <phoneticPr fontId="2"/>
  </si>
  <si>
    <t>２２　二戸市</t>
    <rPh sb="3" eb="6">
      <t>ニノヘシ</t>
    </rPh>
    <phoneticPr fontId="2"/>
  </si>
  <si>
    <t>２３　九戸郡</t>
    <rPh sb="3" eb="6">
      <t>クノヘグン</t>
    </rPh>
    <phoneticPr fontId="2"/>
  </si>
  <si>
    <t>２４　久慈市</t>
    <rPh sb="3" eb="6">
      <t>クジシ</t>
    </rPh>
    <phoneticPr fontId="2"/>
  </si>
  <si>
    <t>矢作二又内（岩手日報含む）</t>
    <rPh sb="0" eb="1">
      <t>ヤ</t>
    </rPh>
    <rPh sb="1" eb="2">
      <t>サク</t>
    </rPh>
    <rPh sb="2" eb="3">
      <t>フタ</t>
    </rPh>
    <rPh sb="3" eb="4">
      <t>マタ</t>
    </rPh>
    <rPh sb="4" eb="5">
      <t>ナイ</t>
    </rPh>
    <rPh sb="6" eb="8">
      <t>イワテ</t>
    </rPh>
    <rPh sb="8" eb="10">
      <t>ニッポウ</t>
    </rPh>
    <phoneticPr fontId="2"/>
  </si>
  <si>
    <t>住　田</t>
    <rPh sb="0" eb="1">
      <t>ス</t>
    </rPh>
    <rPh sb="2" eb="3">
      <t>タ</t>
    </rPh>
    <phoneticPr fontId="2"/>
  </si>
  <si>
    <t>好　摩</t>
    <rPh sb="0" eb="1">
      <t>ヨシミ</t>
    </rPh>
    <rPh sb="2" eb="3">
      <t>マ</t>
    </rPh>
    <phoneticPr fontId="2"/>
  </si>
  <si>
    <t>日報鱒沢内（遠野市310含）</t>
    <rPh sb="0" eb="2">
      <t>ニッポウ</t>
    </rPh>
    <rPh sb="2" eb="4">
      <t>マスザワ</t>
    </rPh>
    <rPh sb="4" eb="5">
      <t>ナイ</t>
    </rPh>
    <rPh sb="6" eb="9">
      <t>トオノシ</t>
    </rPh>
    <rPh sb="12" eb="13">
      <t>フク</t>
    </rPh>
    <phoneticPr fontId="2"/>
  </si>
  <si>
    <t>日報川口内（玉山200含）</t>
    <phoneticPr fontId="2"/>
  </si>
  <si>
    <t>１０　奥州市</t>
    <rPh sb="3" eb="6">
      <t>オウシュウシ</t>
    </rPh>
    <phoneticPr fontId="2"/>
  </si>
  <si>
    <t>※合売蟇目は宮古市（岩手日報・読売・朝日）へ統合されました。　Ｈ26.6.1</t>
    <rPh sb="1" eb="2">
      <t>ゴウ</t>
    </rPh>
    <rPh sb="2" eb="3">
      <t>ウ</t>
    </rPh>
    <rPh sb="3" eb="5">
      <t>ヒキメ</t>
    </rPh>
    <rPh sb="6" eb="9">
      <t>ミヤコシ</t>
    </rPh>
    <rPh sb="10" eb="12">
      <t>イワテ</t>
    </rPh>
    <rPh sb="12" eb="14">
      <t>ニッポウ</t>
    </rPh>
    <rPh sb="15" eb="17">
      <t>ヨミウリ</t>
    </rPh>
    <rPh sb="18" eb="20">
      <t>アサヒ</t>
    </rPh>
    <rPh sb="22" eb="24">
      <t>トウゴウ</t>
    </rPh>
    <phoneticPr fontId="2"/>
  </si>
  <si>
    <t>平泉中央</t>
    <rPh sb="0" eb="1">
      <t>ヒラ</t>
    </rPh>
    <rPh sb="1" eb="2">
      <t>イズミ</t>
    </rPh>
    <rPh sb="2" eb="4">
      <t>チュウオウ</t>
    </rPh>
    <phoneticPr fontId="2"/>
  </si>
  <si>
    <t>こずかたＣ</t>
    <phoneticPr fontId="2"/>
  </si>
  <si>
    <t>旧新里村</t>
  </si>
  <si>
    <t>小　国</t>
    <rPh sb="0" eb="1">
      <t>コ</t>
    </rPh>
    <rPh sb="2" eb="3">
      <t>クニ</t>
    </rPh>
    <phoneticPr fontId="2"/>
  </si>
  <si>
    <t>安代センター</t>
    <rPh sb="0" eb="2">
      <t>アシロ</t>
    </rPh>
    <phoneticPr fontId="2"/>
  </si>
  <si>
    <t>にしわが　　　　　　　　　　　センター</t>
    <phoneticPr fontId="2"/>
  </si>
  <si>
    <t>※「岩手日報川尻」が「にしわがセンター」へ販売店名変更　Ｈ30.7.1</t>
    <rPh sb="2" eb="4">
      <t>イワテ</t>
    </rPh>
    <rPh sb="4" eb="6">
      <t>ニッポウ</t>
    </rPh>
    <rPh sb="6" eb="8">
      <t>カワシリ</t>
    </rPh>
    <rPh sb="21" eb="24">
      <t>ハンバイテン</t>
    </rPh>
    <rPh sb="24" eb="25">
      <t>メイ</t>
    </rPh>
    <rPh sb="25" eb="27">
      <t>ヘンコウ</t>
    </rPh>
    <phoneticPr fontId="2"/>
  </si>
  <si>
    <t>御返地</t>
    <rPh sb="0" eb="1">
      <t>オ</t>
    </rPh>
    <rPh sb="1" eb="2">
      <t>ヘン</t>
    </rPh>
    <rPh sb="2" eb="3">
      <t>チ</t>
    </rPh>
    <phoneticPr fontId="2"/>
  </si>
  <si>
    <t>石鳥谷 (読)</t>
    <rPh sb="0" eb="3">
      <t>イシドリヤ</t>
    </rPh>
    <phoneticPr fontId="2"/>
  </si>
  <si>
    <t>江刺 (読)</t>
    <rPh sb="0" eb="2">
      <t>エサシ</t>
    </rPh>
    <rPh sb="4" eb="5">
      <t>ドク</t>
    </rPh>
    <phoneticPr fontId="2"/>
  </si>
  <si>
    <t>花巻 (岩)</t>
    <rPh sb="4" eb="5">
      <t>イワ</t>
    </rPh>
    <phoneticPr fontId="2"/>
  </si>
  <si>
    <t>矢巾センター</t>
    <rPh sb="0" eb="2">
      <t>ヤハバ</t>
    </rPh>
    <phoneticPr fontId="2"/>
  </si>
  <si>
    <t>※「岩手日報矢巾（水本）」が「矢巾センター」へ販売店名変更　Ｈ31.4.1</t>
    <rPh sb="2" eb="4">
      <t>イワテ</t>
    </rPh>
    <rPh sb="4" eb="6">
      <t>ニッポウ</t>
    </rPh>
    <rPh sb="6" eb="8">
      <t>ヤハバ</t>
    </rPh>
    <rPh sb="9" eb="11">
      <t>ミズモト</t>
    </rPh>
    <rPh sb="15" eb="17">
      <t>ヤハバ</t>
    </rPh>
    <rPh sb="23" eb="25">
      <t>ハンバイ</t>
    </rPh>
    <rPh sb="25" eb="26">
      <t>テン</t>
    </rPh>
    <rPh sb="26" eb="27">
      <t>メイ</t>
    </rPh>
    <rPh sb="27" eb="29">
      <t>ヘンコウ</t>
    </rPh>
    <phoneticPr fontId="2"/>
  </si>
  <si>
    <t>※　岩手日日「花巻」が廃店。　Ｈ31.5.1</t>
    <rPh sb="2" eb="4">
      <t>イワテ</t>
    </rPh>
    <rPh sb="4" eb="5">
      <t>ヒ</t>
    </rPh>
    <rPh sb="5" eb="6">
      <t>ヒ</t>
    </rPh>
    <rPh sb="7" eb="9">
      <t>ハナマキ</t>
    </rPh>
    <rPh sb="11" eb="12">
      <t>ハイ</t>
    </rPh>
    <rPh sb="12" eb="13">
      <t>テン</t>
    </rPh>
    <phoneticPr fontId="2"/>
  </si>
  <si>
    <t>※「岩手日報矢巾（煙山）」が「矢巾（金子）」へ販売店名変更　Ｈ31.7.1</t>
    <rPh sb="2" eb="4">
      <t>イワテ</t>
    </rPh>
    <rPh sb="4" eb="6">
      <t>ニッポウ</t>
    </rPh>
    <rPh sb="6" eb="8">
      <t>ヤハバ</t>
    </rPh>
    <rPh sb="9" eb="10">
      <t>ケムリ</t>
    </rPh>
    <rPh sb="10" eb="11">
      <t>ヤマ</t>
    </rPh>
    <rPh sb="15" eb="17">
      <t>ヤハバ</t>
    </rPh>
    <rPh sb="18" eb="20">
      <t>カネコ</t>
    </rPh>
    <rPh sb="23" eb="25">
      <t>ハンバイ</t>
    </rPh>
    <rPh sb="25" eb="26">
      <t>テン</t>
    </rPh>
    <rPh sb="26" eb="27">
      <t>メイ</t>
    </rPh>
    <rPh sb="27" eb="29">
      <t>ヘンコウ</t>
    </rPh>
    <phoneticPr fontId="2"/>
  </si>
  <si>
    <t>北上 (岩)</t>
    <rPh sb="0" eb="1">
      <t>キタ</t>
    </rPh>
    <rPh sb="1" eb="2">
      <t>カミ</t>
    </rPh>
    <phoneticPr fontId="2"/>
  </si>
  <si>
    <t>※　岩手日日「北上」が廃店。　R1.9.1</t>
    <rPh sb="2" eb="4">
      <t>イワテ</t>
    </rPh>
    <rPh sb="4" eb="5">
      <t>ヒ</t>
    </rPh>
    <rPh sb="5" eb="6">
      <t>ヒ</t>
    </rPh>
    <rPh sb="7" eb="9">
      <t>キタカミ</t>
    </rPh>
    <rPh sb="11" eb="12">
      <t>ハイ</t>
    </rPh>
    <rPh sb="12" eb="13">
      <t>テン</t>
    </rPh>
    <phoneticPr fontId="2"/>
  </si>
  <si>
    <t>※合売戸田は合売九戸へ統合されました。　R2.2.1</t>
    <rPh sb="1" eb="2">
      <t>ゴウ</t>
    </rPh>
    <rPh sb="2" eb="3">
      <t>ウ</t>
    </rPh>
    <rPh sb="3" eb="5">
      <t>トダ</t>
    </rPh>
    <rPh sb="6" eb="7">
      <t>ゴウ</t>
    </rPh>
    <rPh sb="7" eb="8">
      <t>バイ</t>
    </rPh>
    <rPh sb="8" eb="9">
      <t>キュウ</t>
    </rPh>
    <rPh sb="9" eb="10">
      <t>コ</t>
    </rPh>
    <rPh sb="11" eb="13">
      <t>トウゴウ</t>
    </rPh>
    <phoneticPr fontId="2"/>
  </si>
  <si>
    <t>※デーリー東北（合売）中野　「デーリー東北」系統合売店から「岩手日報」系合売店に変更。　R2.2.1</t>
    <rPh sb="5" eb="7">
      <t>トウホク</t>
    </rPh>
    <rPh sb="8" eb="9">
      <t>ゴウ</t>
    </rPh>
    <rPh sb="9" eb="10">
      <t>バイ</t>
    </rPh>
    <rPh sb="11" eb="13">
      <t>ナカノ</t>
    </rPh>
    <rPh sb="25" eb="26">
      <t>ウ</t>
    </rPh>
    <phoneticPr fontId="2"/>
  </si>
  <si>
    <t>※岩手日報猿沢は岩手日報興田へ統合されました。　R2.5.1</t>
    <rPh sb="1" eb="3">
      <t>イワテ</t>
    </rPh>
    <rPh sb="3" eb="5">
      <t>ニッポウ</t>
    </rPh>
    <rPh sb="5" eb="6">
      <t>サル</t>
    </rPh>
    <rPh sb="6" eb="7">
      <t>サワ</t>
    </rPh>
    <rPh sb="8" eb="10">
      <t>イワテ</t>
    </rPh>
    <rPh sb="10" eb="12">
      <t>ニッポウ</t>
    </rPh>
    <rPh sb="12" eb="14">
      <t>オキタ</t>
    </rPh>
    <rPh sb="15" eb="17">
      <t>トウゴウ</t>
    </rPh>
    <phoneticPr fontId="2"/>
  </si>
  <si>
    <t>盛岡緑ヶ丘</t>
    <rPh sb="0" eb="2">
      <t>モリオカ</t>
    </rPh>
    <rPh sb="2" eb="5">
      <t>ミドリガオカ</t>
    </rPh>
    <phoneticPr fontId="2"/>
  </si>
  <si>
    <t>複</t>
  </si>
  <si>
    <t>※　毎日新聞「青山」(河北新報含）が廃店。　R2.10.1</t>
    <rPh sb="2" eb="4">
      <t>マイニチ</t>
    </rPh>
    <rPh sb="4" eb="6">
      <t>シンブン</t>
    </rPh>
    <rPh sb="7" eb="9">
      <t>アオヤマ</t>
    </rPh>
    <rPh sb="18" eb="19">
      <t>ハイ</t>
    </rPh>
    <rPh sb="19" eb="20">
      <t>テン</t>
    </rPh>
    <phoneticPr fontId="2"/>
  </si>
  <si>
    <t>※岩手日日　花巻（毎）は岩手日日　花巻（読）へ統合されました。　Ｒ2.10.1</t>
    <rPh sb="1" eb="3">
      <t>イワテ</t>
    </rPh>
    <rPh sb="3" eb="5">
      <t>ヒビ</t>
    </rPh>
    <rPh sb="6" eb="8">
      <t>ハナマキ</t>
    </rPh>
    <rPh sb="9" eb="10">
      <t>マイ</t>
    </rPh>
    <rPh sb="12" eb="14">
      <t>イワテ</t>
    </rPh>
    <rPh sb="14" eb="16">
      <t>ヒビ</t>
    </rPh>
    <rPh sb="17" eb="19">
      <t>ハナマキ</t>
    </rPh>
    <rPh sb="20" eb="21">
      <t>ドク</t>
    </rPh>
    <phoneticPr fontId="2"/>
  </si>
  <si>
    <t>二枚橋</t>
    <phoneticPr fontId="2"/>
  </si>
  <si>
    <t>※岩手日日興田は岩手日日興田(千田)・岩手日報摺沢へ統合されました。　R2.11.1</t>
    <rPh sb="1" eb="3">
      <t>イワテ</t>
    </rPh>
    <rPh sb="3" eb="4">
      <t>ヒ</t>
    </rPh>
    <rPh sb="4" eb="5">
      <t>ヒ</t>
    </rPh>
    <rPh sb="5" eb="7">
      <t>オキタ</t>
    </rPh>
    <rPh sb="8" eb="10">
      <t>イワテ</t>
    </rPh>
    <rPh sb="10" eb="11">
      <t>ヒ</t>
    </rPh>
    <rPh sb="11" eb="12">
      <t>ヒ</t>
    </rPh>
    <rPh sb="12" eb="14">
      <t>オキタ</t>
    </rPh>
    <rPh sb="15" eb="17">
      <t>チダ</t>
    </rPh>
    <rPh sb="19" eb="23">
      <t>イワテニッポウ</t>
    </rPh>
    <rPh sb="23" eb="24">
      <t>ス</t>
    </rPh>
    <rPh sb="24" eb="25">
      <t>サワ</t>
    </rPh>
    <rPh sb="26" eb="28">
      <t>トウゴウ</t>
    </rPh>
    <phoneticPr fontId="2"/>
  </si>
  <si>
    <t>日　経　新　聞</t>
    <rPh sb="0" eb="1">
      <t>ヒ</t>
    </rPh>
    <rPh sb="2" eb="3">
      <t>ヘ</t>
    </rPh>
    <rPh sb="4" eb="5">
      <t>シン</t>
    </rPh>
    <rPh sb="6" eb="7">
      <t>ブン</t>
    </rPh>
    <phoneticPr fontId="2"/>
  </si>
  <si>
    <t>日報紫波内（中央1,800、北側1,750、西南側2,450、東側1,400）</t>
    <rPh sb="0" eb="2">
      <t>ニッポウ</t>
    </rPh>
    <rPh sb="2" eb="4">
      <t>シワ</t>
    </rPh>
    <rPh sb="4" eb="5">
      <t>ナイ</t>
    </rPh>
    <rPh sb="6" eb="8">
      <t>チュウオウ</t>
    </rPh>
    <rPh sb="14" eb="16">
      <t>キタガワ</t>
    </rPh>
    <rPh sb="22" eb="24">
      <t>セイナン</t>
    </rPh>
    <rPh sb="24" eb="25">
      <t>ガワ</t>
    </rPh>
    <rPh sb="31" eb="33">
      <t>ヒガシガワ</t>
    </rPh>
    <phoneticPr fontId="2"/>
  </si>
  <si>
    <t>※　朝日新聞「加賀野本店」・「紺屋」(日経新聞含）が廃店。　R3.9.1</t>
    <rPh sb="2" eb="4">
      <t>アサヒ</t>
    </rPh>
    <rPh sb="4" eb="6">
      <t>シンブン</t>
    </rPh>
    <rPh sb="7" eb="9">
      <t>カガ</t>
    </rPh>
    <rPh sb="9" eb="10">
      <t>ノ</t>
    </rPh>
    <rPh sb="10" eb="12">
      <t>ホンテン</t>
    </rPh>
    <rPh sb="15" eb="17">
      <t>コンヤ</t>
    </rPh>
    <rPh sb="26" eb="27">
      <t>ハイ</t>
    </rPh>
    <rPh sb="27" eb="28">
      <t>テン</t>
    </rPh>
    <phoneticPr fontId="2"/>
  </si>
  <si>
    <t>※　毎日新聞「河南」(河北新報含）が廃店。　R3.9.1</t>
    <rPh sb="2" eb="4">
      <t>マイニチ</t>
    </rPh>
    <rPh sb="4" eb="6">
      <t>シンブン</t>
    </rPh>
    <rPh sb="7" eb="9">
      <t>カナン</t>
    </rPh>
    <rPh sb="18" eb="19">
      <t>ハイ</t>
    </rPh>
    <rPh sb="19" eb="20">
      <t>テン</t>
    </rPh>
    <phoneticPr fontId="2"/>
  </si>
  <si>
    <t>※　岩手日日「江刺」が廃店。岩手日報扱いとなる。　Ｒ1.6.1</t>
    <rPh sb="2" eb="4">
      <t>イワテ</t>
    </rPh>
    <rPh sb="4" eb="5">
      <t>ヒ</t>
    </rPh>
    <rPh sb="5" eb="6">
      <t>ヒ</t>
    </rPh>
    <rPh sb="7" eb="9">
      <t>エサシ</t>
    </rPh>
    <rPh sb="11" eb="12">
      <t>ハイ</t>
    </rPh>
    <rPh sb="12" eb="13">
      <t>テン</t>
    </rPh>
    <rPh sb="18" eb="19">
      <t>アツカ</t>
    </rPh>
    <phoneticPr fontId="2"/>
  </si>
  <si>
    <t>※　岩手日日「水沢」が廃店。岩手日日　水沢本店(読)・水沢東(読)へ統合されました。　Ｒ3.10.1</t>
    <rPh sb="2" eb="4">
      <t>イワテ</t>
    </rPh>
    <rPh sb="4" eb="5">
      <t>ヒ</t>
    </rPh>
    <rPh sb="5" eb="6">
      <t>ヒ</t>
    </rPh>
    <rPh sb="7" eb="9">
      <t>ミズサワ</t>
    </rPh>
    <rPh sb="11" eb="12">
      <t>ハイ</t>
    </rPh>
    <rPh sb="12" eb="13">
      <t>テン</t>
    </rPh>
    <rPh sb="14" eb="16">
      <t>イワテ</t>
    </rPh>
    <rPh sb="19" eb="21">
      <t>ミズサワ</t>
    </rPh>
    <rPh sb="21" eb="23">
      <t>ホンテン</t>
    </rPh>
    <rPh sb="29" eb="30">
      <t>ヒガシ</t>
    </rPh>
    <phoneticPr fontId="2"/>
  </si>
  <si>
    <t>※岩手日日　一関（毎）は岩手日日　一関（読）へ統合されました。　R3.10.1</t>
    <rPh sb="1" eb="3">
      <t>イワテ</t>
    </rPh>
    <rPh sb="3" eb="5">
      <t>ヒビ</t>
    </rPh>
    <rPh sb="6" eb="8">
      <t>イチノセキ</t>
    </rPh>
    <rPh sb="9" eb="10">
      <t>マイ</t>
    </rPh>
    <rPh sb="12" eb="14">
      <t>イワテ</t>
    </rPh>
    <rPh sb="14" eb="16">
      <t>ヒビ</t>
    </rPh>
    <rPh sb="17" eb="19">
      <t>イチノセキ</t>
    </rPh>
    <rPh sb="20" eb="21">
      <t>ドク</t>
    </rPh>
    <phoneticPr fontId="2"/>
  </si>
  <si>
    <t>※　朝日新聞「長田」・「上田」・「松園」(日経新聞含）が廃店。　R3.12.1</t>
    <phoneticPr fontId="2"/>
  </si>
  <si>
    <t>※　朝日新聞「大通」・「前九年」・「本町」・「山岸」・「肴町」・「茶畑」(日経新聞含）が廃店。　R4.2.1</t>
    <rPh sb="7" eb="8">
      <t>オオ</t>
    </rPh>
    <rPh sb="8" eb="9">
      <t>トオ</t>
    </rPh>
    <rPh sb="12" eb="13">
      <t>マエ</t>
    </rPh>
    <rPh sb="13" eb="14">
      <t>ク</t>
    </rPh>
    <rPh sb="14" eb="15">
      <t>ネン</t>
    </rPh>
    <rPh sb="18" eb="20">
      <t>ホンチョウ</t>
    </rPh>
    <rPh sb="23" eb="25">
      <t>ヤマギシ</t>
    </rPh>
    <rPh sb="28" eb="30">
      <t>サカナマチ</t>
    </rPh>
    <rPh sb="33" eb="34">
      <t>チャ</t>
    </rPh>
    <rPh sb="34" eb="35">
      <t>ハタケ</t>
    </rPh>
    <phoneticPr fontId="2"/>
  </si>
  <si>
    <t>※岩手日日　一関（朝）は岩手日日　一関（読）へ統合されました。　R4.4.1</t>
    <rPh sb="1" eb="3">
      <t>イワテ</t>
    </rPh>
    <rPh sb="3" eb="5">
      <t>ヒビ</t>
    </rPh>
    <rPh sb="6" eb="8">
      <t>イチノセキ</t>
    </rPh>
    <rPh sb="9" eb="10">
      <t>アサ</t>
    </rPh>
    <rPh sb="12" eb="14">
      <t>イワテ</t>
    </rPh>
    <rPh sb="14" eb="16">
      <t>ヒビ</t>
    </rPh>
    <rPh sb="17" eb="19">
      <t>イチノセキ</t>
    </rPh>
    <rPh sb="20" eb="21">
      <t>ドク</t>
    </rPh>
    <phoneticPr fontId="2"/>
  </si>
  <si>
    <t>合</t>
  </si>
  <si>
    <t>※河北新報摺沢は岩手日報摺沢へ統合されました。　R4.10.1</t>
    <rPh sb="1" eb="3">
      <t>カホク</t>
    </rPh>
    <rPh sb="3" eb="5">
      <t>シンポウ</t>
    </rPh>
    <rPh sb="5" eb="7">
      <t>スリサワ</t>
    </rPh>
    <rPh sb="6" eb="7">
      <t>サワ</t>
    </rPh>
    <rPh sb="8" eb="10">
      <t>イワテ</t>
    </rPh>
    <rPh sb="10" eb="12">
      <t>ニッポウ</t>
    </rPh>
    <rPh sb="12" eb="14">
      <t>スリサワ</t>
    </rPh>
    <rPh sb="15" eb="17">
      <t>トウゴウ</t>
    </rPh>
    <phoneticPr fontId="2"/>
  </si>
  <si>
    <t>※　日報越喜来扱い東海新報は、月曜日折込不可になります。</t>
    <rPh sb="2" eb="4">
      <t>ニッポウ</t>
    </rPh>
    <rPh sb="4" eb="5">
      <t>コ</t>
    </rPh>
    <rPh sb="5" eb="6">
      <t>キ</t>
    </rPh>
    <rPh sb="6" eb="7">
      <t>ライ</t>
    </rPh>
    <rPh sb="7" eb="8">
      <t>アツカ</t>
    </rPh>
    <rPh sb="9" eb="11">
      <t>トウカイ</t>
    </rPh>
    <rPh sb="11" eb="13">
      <t>シンポウ</t>
    </rPh>
    <rPh sb="15" eb="18">
      <t>ゲツヨウビ</t>
    </rPh>
    <rPh sb="18" eb="20">
      <t>オリコミ</t>
    </rPh>
    <rPh sb="20" eb="22">
      <t>フカ</t>
    </rPh>
    <phoneticPr fontId="2"/>
  </si>
  <si>
    <t>※「岩手日報上有住」が「八日町」へ販売店名変更　R3.9.1</t>
    <rPh sb="2" eb="4">
      <t>イワテ</t>
    </rPh>
    <rPh sb="4" eb="6">
      <t>ニッポウ</t>
    </rPh>
    <rPh sb="6" eb="7">
      <t>ウエ</t>
    </rPh>
    <rPh sb="7" eb="8">
      <t>アリ</t>
    </rPh>
    <rPh sb="8" eb="9">
      <t>スミ</t>
    </rPh>
    <rPh sb="12" eb="13">
      <t>ハチ</t>
    </rPh>
    <rPh sb="13" eb="14">
      <t>ニチ</t>
    </rPh>
    <rPh sb="14" eb="15">
      <t>チョウ</t>
    </rPh>
    <rPh sb="17" eb="20">
      <t>ハンバイテン</t>
    </rPh>
    <rPh sb="20" eb="21">
      <t>メイ</t>
    </rPh>
    <rPh sb="21" eb="23">
      <t>ヘンコウ</t>
    </rPh>
    <phoneticPr fontId="2"/>
  </si>
  <si>
    <t>八日町</t>
    <phoneticPr fontId="2"/>
  </si>
  <si>
    <t>大　　　　槌　　　　町</t>
    <rPh sb="0" eb="1">
      <t>ダイ</t>
    </rPh>
    <rPh sb="5" eb="6">
      <t>ツチ</t>
    </rPh>
    <rPh sb="10" eb="11">
      <t>マチ</t>
    </rPh>
    <phoneticPr fontId="2"/>
  </si>
  <si>
    <t>遠　　　　野　　　　市</t>
    <rPh sb="0" eb="1">
      <t>エン</t>
    </rPh>
    <rPh sb="5" eb="6">
      <t>ノ</t>
    </rPh>
    <rPh sb="10" eb="11">
      <t>シ</t>
    </rPh>
    <phoneticPr fontId="2"/>
  </si>
  <si>
    <t>釜　　　　石　　　　市</t>
    <rPh sb="0" eb="1">
      <t>カマ</t>
    </rPh>
    <rPh sb="5" eb="6">
      <t>イシ</t>
    </rPh>
    <rPh sb="10" eb="11">
      <t>シ</t>
    </rPh>
    <phoneticPr fontId="2"/>
  </si>
  <si>
    <t>釜石広域生活圏</t>
    <rPh sb="0" eb="2">
      <t>カマイシ</t>
    </rPh>
    <rPh sb="2" eb="4">
      <t>コウイキ</t>
    </rPh>
    <rPh sb="4" eb="7">
      <t>セイカツケン</t>
    </rPh>
    <phoneticPr fontId="2"/>
  </si>
  <si>
    <t>住　　　　田　　　　町</t>
    <rPh sb="0" eb="1">
      <t>ジュウ</t>
    </rPh>
    <rPh sb="5" eb="6">
      <t>タ</t>
    </rPh>
    <rPh sb="10" eb="11">
      <t>マチ</t>
    </rPh>
    <phoneticPr fontId="2"/>
  </si>
  <si>
    <t>陸　前　高　田　市</t>
    <rPh sb="0" eb="1">
      <t>リク</t>
    </rPh>
    <rPh sb="2" eb="3">
      <t>マエ</t>
    </rPh>
    <rPh sb="4" eb="5">
      <t>タカ</t>
    </rPh>
    <rPh sb="6" eb="7">
      <t>タ</t>
    </rPh>
    <rPh sb="8" eb="9">
      <t>シ</t>
    </rPh>
    <phoneticPr fontId="2"/>
  </si>
  <si>
    <t>大　　船　　渡　　市</t>
    <rPh sb="0" eb="1">
      <t>ダイ</t>
    </rPh>
    <rPh sb="3" eb="4">
      <t>セン</t>
    </rPh>
    <rPh sb="6" eb="7">
      <t>ワタリ</t>
    </rPh>
    <rPh sb="9" eb="10">
      <t>シ</t>
    </rPh>
    <phoneticPr fontId="2"/>
  </si>
  <si>
    <t>気仙広域生活圏</t>
    <rPh sb="0" eb="2">
      <t>ケセン</t>
    </rPh>
    <rPh sb="2" eb="4">
      <t>コウイキ</t>
    </rPh>
    <rPh sb="4" eb="7">
      <t>セイカツケン</t>
    </rPh>
    <phoneticPr fontId="2"/>
  </si>
  <si>
    <t>平　　　　泉　　　　町</t>
    <rPh sb="0" eb="1">
      <t>ヒラ</t>
    </rPh>
    <rPh sb="5" eb="6">
      <t>イズミ</t>
    </rPh>
    <rPh sb="10" eb="11">
      <t>マチ</t>
    </rPh>
    <phoneticPr fontId="2"/>
  </si>
  <si>
    <t>一　　　　関　　　　市</t>
    <rPh sb="0" eb="1">
      <t>イチ</t>
    </rPh>
    <rPh sb="5" eb="6">
      <t>セキ</t>
    </rPh>
    <rPh sb="10" eb="11">
      <t>シ</t>
    </rPh>
    <phoneticPr fontId="2"/>
  </si>
  <si>
    <t>両磐広域生活圏</t>
    <rPh sb="0" eb="1">
      <t>リョウ</t>
    </rPh>
    <rPh sb="1" eb="2">
      <t>バン</t>
    </rPh>
    <rPh sb="2" eb="4">
      <t>コウイキ</t>
    </rPh>
    <rPh sb="4" eb="7">
      <t>セイカツケン</t>
    </rPh>
    <phoneticPr fontId="2"/>
  </si>
  <si>
    <t>金　　ヶ　　崎　　町</t>
    <rPh sb="0" eb="1">
      <t>キン</t>
    </rPh>
    <rPh sb="6" eb="7">
      <t>ザキ</t>
    </rPh>
    <rPh sb="9" eb="10">
      <t>マチ</t>
    </rPh>
    <phoneticPr fontId="2"/>
  </si>
  <si>
    <t>一　　　　戸　　　　町</t>
    <rPh sb="0" eb="1">
      <t>イチ</t>
    </rPh>
    <rPh sb="5" eb="6">
      <t>ト</t>
    </rPh>
    <rPh sb="10" eb="11">
      <t>チョウ</t>
    </rPh>
    <phoneticPr fontId="2"/>
  </si>
  <si>
    <t>奥　　　　州　　　　市</t>
    <rPh sb="0" eb="1">
      <t>オク</t>
    </rPh>
    <rPh sb="5" eb="6">
      <t>シュウ</t>
    </rPh>
    <rPh sb="10" eb="11">
      <t>シ</t>
    </rPh>
    <phoneticPr fontId="2"/>
  </si>
  <si>
    <t>九　　　　戸　　　　村</t>
    <rPh sb="0" eb="1">
      <t>キュウ</t>
    </rPh>
    <rPh sb="5" eb="6">
      <t>ト</t>
    </rPh>
    <rPh sb="10" eb="11">
      <t>ムラ</t>
    </rPh>
    <phoneticPr fontId="2"/>
  </si>
  <si>
    <t>胆江広域生活圏</t>
    <rPh sb="0" eb="1">
      <t>タン</t>
    </rPh>
    <rPh sb="1" eb="2">
      <t>エ</t>
    </rPh>
    <rPh sb="2" eb="4">
      <t>コウイキ</t>
    </rPh>
    <rPh sb="4" eb="7">
      <t>セイカツケン</t>
    </rPh>
    <phoneticPr fontId="2"/>
  </si>
  <si>
    <t>軽　　　　米　　　　町</t>
    <rPh sb="0" eb="1">
      <t>ケイ</t>
    </rPh>
    <rPh sb="5" eb="6">
      <t>ベイ</t>
    </rPh>
    <rPh sb="10" eb="11">
      <t>チョウ</t>
    </rPh>
    <phoneticPr fontId="2"/>
  </si>
  <si>
    <t>西　　和　　賀　　町</t>
    <rPh sb="0" eb="1">
      <t>ニシ</t>
    </rPh>
    <rPh sb="3" eb="4">
      <t>ワ</t>
    </rPh>
    <rPh sb="6" eb="7">
      <t>ガ</t>
    </rPh>
    <rPh sb="9" eb="10">
      <t>マチ</t>
    </rPh>
    <phoneticPr fontId="2"/>
  </si>
  <si>
    <t>二　　　　戸　　　　市</t>
    <rPh sb="0" eb="1">
      <t>ニ</t>
    </rPh>
    <rPh sb="5" eb="6">
      <t>ト</t>
    </rPh>
    <rPh sb="10" eb="11">
      <t>シ</t>
    </rPh>
    <phoneticPr fontId="2"/>
  </si>
  <si>
    <t>北　　　　上　　　　市</t>
    <rPh sb="0" eb="1">
      <t>キタ</t>
    </rPh>
    <rPh sb="5" eb="6">
      <t>ジョウ</t>
    </rPh>
    <rPh sb="10" eb="11">
      <t>シ</t>
    </rPh>
    <phoneticPr fontId="2"/>
  </si>
  <si>
    <t>二戸広域生活圏</t>
    <rPh sb="0" eb="2">
      <t>ニノヘ</t>
    </rPh>
    <rPh sb="2" eb="4">
      <t>コウイキ</t>
    </rPh>
    <rPh sb="4" eb="7">
      <t>セイカツケン</t>
    </rPh>
    <phoneticPr fontId="2"/>
  </si>
  <si>
    <t>花　　　　巻　　　　市</t>
    <rPh sb="0" eb="1">
      <t>ハナ</t>
    </rPh>
    <rPh sb="5" eb="6">
      <t>カン</t>
    </rPh>
    <rPh sb="10" eb="11">
      <t>シ</t>
    </rPh>
    <phoneticPr fontId="2"/>
  </si>
  <si>
    <t>野　　　　田　　　　村</t>
    <rPh sb="0" eb="1">
      <t>ノ</t>
    </rPh>
    <rPh sb="5" eb="6">
      <t>タ</t>
    </rPh>
    <rPh sb="10" eb="11">
      <t>ムラ</t>
    </rPh>
    <phoneticPr fontId="2"/>
  </si>
  <si>
    <t>岩手中部広域生活圏</t>
    <rPh sb="0" eb="2">
      <t>イワテ</t>
    </rPh>
    <rPh sb="2" eb="4">
      <t>チュウブ</t>
    </rPh>
    <rPh sb="4" eb="6">
      <t>コウイキ</t>
    </rPh>
    <rPh sb="6" eb="9">
      <t>セイカツケン</t>
    </rPh>
    <phoneticPr fontId="2"/>
  </si>
  <si>
    <t>洋　　　　野　　　　町</t>
    <rPh sb="0" eb="1">
      <t>ヨウ</t>
    </rPh>
    <rPh sb="5" eb="6">
      <t>ノ</t>
    </rPh>
    <rPh sb="10" eb="11">
      <t>マチ</t>
    </rPh>
    <phoneticPr fontId="2"/>
  </si>
  <si>
    <t>矢　　　　巾　　　　町</t>
    <rPh sb="0" eb="1">
      <t>ヤ</t>
    </rPh>
    <rPh sb="5" eb="6">
      <t>ハバ</t>
    </rPh>
    <rPh sb="10" eb="11">
      <t>マチ</t>
    </rPh>
    <phoneticPr fontId="2"/>
  </si>
  <si>
    <t>普　　　　代　　　　村</t>
    <rPh sb="0" eb="1">
      <t>ススム</t>
    </rPh>
    <rPh sb="5" eb="6">
      <t>ダイ</t>
    </rPh>
    <rPh sb="10" eb="11">
      <t>ムラ</t>
    </rPh>
    <phoneticPr fontId="2"/>
  </si>
  <si>
    <t>紫　　　　波　　　　町</t>
    <rPh sb="0" eb="1">
      <t>ムラサキ</t>
    </rPh>
    <rPh sb="5" eb="6">
      <t>ナミ</t>
    </rPh>
    <rPh sb="10" eb="11">
      <t>チョウ</t>
    </rPh>
    <phoneticPr fontId="2"/>
  </si>
  <si>
    <t>久　　　　慈　　　　市</t>
    <rPh sb="0" eb="1">
      <t>ヒサシ</t>
    </rPh>
    <rPh sb="5" eb="6">
      <t>メグム</t>
    </rPh>
    <rPh sb="10" eb="11">
      <t>シ</t>
    </rPh>
    <phoneticPr fontId="2"/>
  </si>
  <si>
    <t>滝　　　　沢　　　　市</t>
    <rPh sb="0" eb="1">
      <t>タキ</t>
    </rPh>
    <rPh sb="5" eb="6">
      <t>サワ</t>
    </rPh>
    <rPh sb="10" eb="11">
      <t>シ</t>
    </rPh>
    <phoneticPr fontId="2"/>
  </si>
  <si>
    <t>久慈広域生活圏</t>
    <rPh sb="0" eb="2">
      <t>クジ</t>
    </rPh>
    <rPh sb="2" eb="4">
      <t>コウイキ</t>
    </rPh>
    <rPh sb="4" eb="7">
      <t>セイカツケン</t>
    </rPh>
    <phoneticPr fontId="2"/>
  </si>
  <si>
    <t>八　　幡　　平　　市</t>
    <rPh sb="0" eb="1">
      <t>ハチ</t>
    </rPh>
    <rPh sb="3" eb="4">
      <t>ハタ</t>
    </rPh>
    <rPh sb="6" eb="7">
      <t>ヒラ</t>
    </rPh>
    <rPh sb="9" eb="10">
      <t>シ</t>
    </rPh>
    <phoneticPr fontId="2"/>
  </si>
  <si>
    <t>田　　野　　畑　　村</t>
    <rPh sb="0" eb="1">
      <t>タ</t>
    </rPh>
    <rPh sb="3" eb="4">
      <t>ノ</t>
    </rPh>
    <rPh sb="6" eb="7">
      <t>ハタケ</t>
    </rPh>
    <rPh sb="9" eb="10">
      <t>ムラ</t>
    </rPh>
    <phoneticPr fontId="2"/>
  </si>
  <si>
    <t>岩　　　　手　　　　町</t>
    <rPh sb="0" eb="1">
      <t>イワ</t>
    </rPh>
    <rPh sb="5" eb="6">
      <t>テ</t>
    </rPh>
    <rPh sb="10" eb="11">
      <t>チョウ</t>
    </rPh>
    <phoneticPr fontId="2"/>
  </si>
  <si>
    <t>岩　　　　泉　　　　町</t>
    <rPh sb="0" eb="1">
      <t>イワ</t>
    </rPh>
    <rPh sb="5" eb="6">
      <t>イズミ</t>
    </rPh>
    <rPh sb="10" eb="11">
      <t>マチ</t>
    </rPh>
    <phoneticPr fontId="2"/>
  </si>
  <si>
    <t>葛　　　　巻　　　　町</t>
    <rPh sb="0" eb="1">
      <t>クズ</t>
    </rPh>
    <rPh sb="5" eb="6">
      <t>カン</t>
    </rPh>
    <rPh sb="10" eb="11">
      <t>チョウ</t>
    </rPh>
    <phoneticPr fontId="2"/>
  </si>
  <si>
    <t>山　　　　田　　　　町</t>
    <rPh sb="0" eb="1">
      <t>ヤマ</t>
    </rPh>
    <rPh sb="5" eb="6">
      <t>タ</t>
    </rPh>
    <rPh sb="10" eb="11">
      <t>マチ</t>
    </rPh>
    <phoneticPr fontId="2"/>
  </si>
  <si>
    <t>雫　　　　石　　　　町</t>
    <rPh sb="0" eb="1">
      <t>シズク</t>
    </rPh>
    <rPh sb="5" eb="6">
      <t>イシ</t>
    </rPh>
    <rPh sb="10" eb="11">
      <t>チョウ</t>
    </rPh>
    <phoneticPr fontId="2"/>
  </si>
  <si>
    <t>宮　　　　古　　　　市</t>
    <rPh sb="0" eb="1">
      <t>ミヤ</t>
    </rPh>
    <rPh sb="5" eb="6">
      <t>イニシエ</t>
    </rPh>
    <rPh sb="10" eb="11">
      <t>シ</t>
    </rPh>
    <phoneticPr fontId="2"/>
  </si>
  <si>
    <t>盛　　　　岡　　　　市</t>
    <rPh sb="0" eb="1">
      <t>モリ</t>
    </rPh>
    <rPh sb="5" eb="6">
      <t>オカ</t>
    </rPh>
    <rPh sb="10" eb="11">
      <t>シ</t>
    </rPh>
    <phoneticPr fontId="2"/>
  </si>
  <si>
    <t>宮古広域生活圏</t>
    <rPh sb="0" eb="2">
      <t>ミヤコ</t>
    </rPh>
    <rPh sb="2" eb="4">
      <t>コウイキ</t>
    </rPh>
    <rPh sb="4" eb="7">
      <t>セイカツケン</t>
    </rPh>
    <phoneticPr fontId="2"/>
  </si>
  <si>
    <t>盛岡広域生活圏</t>
    <rPh sb="0" eb="2">
      <t>モリオカ</t>
    </rPh>
    <rPh sb="2" eb="4">
      <t>コウイキ</t>
    </rPh>
    <rPh sb="4" eb="7">
      <t>セイカツケン</t>
    </rPh>
    <phoneticPr fontId="2"/>
  </si>
  <si>
    <t>県　　　　　　計</t>
    <rPh sb="0" eb="1">
      <t>ケン</t>
    </rPh>
    <rPh sb="7" eb="8">
      <t>ケイ</t>
    </rPh>
    <phoneticPr fontId="2"/>
  </si>
  <si>
    <t>世帯数（世帯）</t>
    <rPh sb="0" eb="3">
      <t>セタイスウ</t>
    </rPh>
    <rPh sb="4" eb="6">
      <t>セタイ</t>
    </rPh>
    <phoneticPr fontId="2"/>
  </si>
  <si>
    <t>人口密度（人/ｋ㎡）</t>
    <rPh sb="0" eb="2">
      <t>ジンコウ</t>
    </rPh>
    <rPh sb="2" eb="4">
      <t>ミツド</t>
    </rPh>
    <rPh sb="5" eb="6">
      <t>ヒト</t>
    </rPh>
    <phoneticPr fontId="2"/>
  </si>
  <si>
    <t>人口総数（人）</t>
    <rPh sb="0" eb="2">
      <t>ジンコウ</t>
    </rPh>
    <rPh sb="2" eb="4">
      <t>ソウスウ</t>
    </rPh>
    <rPh sb="5" eb="6">
      <t>ニン</t>
    </rPh>
    <phoneticPr fontId="2"/>
  </si>
  <si>
    <t>面　積（ｋ㎡）</t>
    <rPh sb="0" eb="1">
      <t>メン</t>
    </rPh>
    <rPh sb="2" eb="3">
      <t>セキ</t>
    </rPh>
    <phoneticPr fontId="2"/>
  </si>
  <si>
    <t>区　　　　　分</t>
    <rPh sb="0" eb="1">
      <t>ク</t>
    </rPh>
    <rPh sb="6" eb="7">
      <t>ブン</t>
    </rPh>
    <phoneticPr fontId="2"/>
  </si>
  <si>
    <t>岩　手　県　市　町　村　別　人　口　・　世　帯　数　表</t>
    <rPh sb="0" eb="1">
      <t>イワ</t>
    </rPh>
    <rPh sb="2" eb="3">
      <t>テ</t>
    </rPh>
    <rPh sb="4" eb="5">
      <t>ケン</t>
    </rPh>
    <rPh sb="6" eb="7">
      <t>シ</t>
    </rPh>
    <rPh sb="8" eb="9">
      <t>マチ</t>
    </rPh>
    <rPh sb="10" eb="11">
      <t>ムラ</t>
    </rPh>
    <rPh sb="12" eb="13">
      <t>ベツ</t>
    </rPh>
    <rPh sb="14" eb="15">
      <t>ジン</t>
    </rPh>
    <rPh sb="16" eb="17">
      <t>クチ</t>
    </rPh>
    <rPh sb="20" eb="21">
      <t>ヨ</t>
    </rPh>
    <rPh sb="22" eb="23">
      <t>オビ</t>
    </rPh>
    <rPh sb="24" eb="25">
      <t>スウ</t>
    </rPh>
    <rPh sb="26" eb="27">
      <t>ヒョウ</t>
    </rPh>
    <phoneticPr fontId="2"/>
  </si>
  <si>
    <t>ご不明な点は、お問い合わせください。</t>
  </si>
  <si>
    <t xml:space="preserve">その他、 折込広告業務を著しく阻害する事態が発生した場合 </t>
    <phoneticPr fontId="2"/>
  </si>
  <si>
    <t>●</t>
    <phoneticPr fontId="2"/>
  </si>
  <si>
    <t>警察、消防、 その他監督官庁からしかるべき指導があった場合</t>
    <phoneticPr fontId="2"/>
  </si>
  <si>
    <t>ライフライン(食料・飲料水・電気・通信等)の崩壊により業務遂行が不能な場合</t>
    <phoneticPr fontId="2"/>
  </si>
  <si>
    <t>場合 </t>
    <phoneticPr fontId="2"/>
  </si>
  <si>
    <t>負いかねます。 </t>
    <phoneticPr fontId="2"/>
  </si>
  <si>
    <t>新聞輸送、新聞配達、折込広告輸送に関わる車両や燃料の調達が困難となった</t>
    <phoneticPr fontId="2"/>
  </si>
  <si>
    <t>災害(事故や事変)による新聞読者への配達遅延につきましても責任を</t>
    <phoneticPr fontId="2"/>
  </si>
  <si>
    <t>3. 新聞配達員が配達先に到達できない場合 </t>
  </si>
  <si>
    <t>同様に、日程を変更しての実施や返却ができない場合がございます。 </t>
  </si>
  <si>
    <t>2. 折込広告を輸送する車両が新聞販売店に到達できない場合 </t>
  </si>
  <si>
    <t>によっては連絡が遮断され、中止ができない場合がございます。 </t>
    <phoneticPr fontId="2"/>
  </si>
  <si>
    <t>1. 新聞販売店に新聞が届かない場合 </t>
  </si>
  <si>
    <t>折込代理店の配送センター出荷後の折込広告について、災害等の規模</t>
    <phoneticPr fontId="2"/>
  </si>
  <si>
    <t>なった場合</t>
    <phoneticPr fontId="2"/>
  </si>
  <si>
    <t>させていただきます。 </t>
    <phoneticPr fontId="2"/>
  </si>
  <si>
    <t>道路・橋梁などの崩壊や、障害物による道路交通の遮断で下記のような状況に</t>
    <rPh sb="26" eb="28">
      <t>カキ</t>
    </rPh>
    <rPh sb="32" eb="34">
      <t>ジョウキョウ</t>
    </rPh>
    <phoneticPr fontId="2"/>
  </si>
  <si>
    <t>被災によって折込広告自体が破損し、使用不能となった場合も同様と</t>
    <phoneticPr fontId="2"/>
  </si>
  <si>
    <t>折込代理店の配送センター被災により折込広告の出荷が不能となった場合</t>
    <phoneticPr fontId="2"/>
  </si>
  <si>
    <t>営業損失、 その他の間接的費用については責任を負いかねます。 </t>
    <phoneticPr fontId="2"/>
  </si>
  <si>
    <t>新聞販売店の被災により折込広告業務及び、 新聞配達業務が不能となった場合 </t>
    <phoneticPr fontId="2"/>
  </si>
  <si>
    <t>となった場合、未実施分の折込代金、 折込広告本体の用紙・印刷料金、</t>
    <phoneticPr fontId="2"/>
  </si>
  <si>
    <t>新聞社、印刷工場被災により新聞発行が不能となった場合 </t>
    <phoneticPr fontId="2"/>
  </si>
  <si>
    <t>大規模災害や不可抗力による事故や事変が発生し折込広告が実施不能</t>
    <phoneticPr fontId="2"/>
  </si>
  <si>
    <t>人命に関わる場合および人員の安全確保ができない場合 </t>
    <phoneticPr fontId="2"/>
  </si>
  <si>
    <t>責任の範囲</t>
    <phoneticPr fontId="2"/>
  </si>
  <si>
    <t>折込広告実施不能と考えられるケース</t>
    <rPh sb="9" eb="10">
      <t>カンガ</t>
    </rPh>
    <phoneticPr fontId="2"/>
  </si>
  <si>
    <t>新聞本紙が新聞販売店に未到着の場合も、 新聞販売店および新聞発行本社の判断とさせて頂きます。 </t>
    <phoneticPr fontId="2"/>
  </si>
  <si>
    <t>折込広告実施の可否については、災害(事故や事変) の規模や被災状況により、新聞販売店および新聞発行本社の判断とさせて頂きます。 </t>
    <phoneticPr fontId="2"/>
  </si>
  <si>
    <t xml:space="preserve">折込広告実施の判断 </t>
    <rPh sb="0" eb="4">
      <t>オリコミコウコク</t>
    </rPh>
    <phoneticPr fontId="2"/>
  </si>
  <si>
    <t>など、日常生活を著しく阻害する脅威もこれに含まれます。</t>
    <phoneticPr fontId="2"/>
  </si>
  <si>
    <t>大地震・津波・水害・豪雨・豪雪・噴火などの自然災害、 大規模停電・原発事故・ 放射能漏れ・大火事など事故・ 人災による災害、その他広域的感染症や、テロ・武力攻撃</t>
    <phoneticPr fontId="2"/>
  </si>
  <si>
    <t>想定される災害、事故、事変</t>
    <rPh sb="8" eb="10">
      <t>ジコ</t>
    </rPh>
    <rPh sb="11" eb="13">
      <t>ジヘン</t>
    </rPh>
    <phoneticPr fontId="2"/>
  </si>
  <si>
    <r>
      <rPr>
        <sz val="21.5"/>
        <rFont val="ＭＳ Ｐゴシック"/>
        <family val="3"/>
        <charset val="128"/>
      </rPr>
      <t xml:space="preserve">新聞発行本社、新聞販売店、折込広告代理店、 輸送業者は、 
全力で新聞及び折込広告を読者へお届けできるよう最善の努力を尽くします。
しかし災害等の発生時は、業務に携わるすべての人の安全を最優先とさせて頂きます。
</t>
    </r>
    <r>
      <rPr>
        <sz val="14"/>
        <rFont val="ＭＳ Ｐゴシック"/>
        <family val="3"/>
        <charset val="128"/>
      </rPr>
      <t>災害、事故や事変の規模・状況によりましては、ご依頼頂いた折込広告の一部、 
または全部が実施不能となる場合がございます。 クライアントの皆様には何卒ご理解を賜りますようお願い申し上げます。</t>
    </r>
    <phoneticPr fontId="2"/>
  </si>
  <si>
    <t>大規模災害及び事故、事変が発生した場合の折込広告取扱いの免責について</t>
    <rPh sb="0" eb="3">
      <t>ダイキボ</t>
    </rPh>
    <rPh sb="5" eb="6">
      <t>オヨ</t>
    </rPh>
    <rPh sb="7" eb="9">
      <t>ジコ</t>
    </rPh>
    <rPh sb="10" eb="12">
      <t>ジヘン</t>
    </rPh>
    <rPh sb="13" eb="15">
      <t>ハッセイ</t>
    </rPh>
    <rPh sb="17" eb="19">
      <t>バアイ</t>
    </rPh>
    <rPh sb="22" eb="24">
      <t>コウコク</t>
    </rPh>
    <phoneticPr fontId="2"/>
  </si>
  <si>
    <t>＜岩手県内同業二社共同編集＞</t>
    <rPh sb="1" eb="4">
      <t>イワテケン</t>
    </rPh>
    <rPh sb="4" eb="5">
      <t>ナイ</t>
    </rPh>
    <rPh sb="5" eb="7">
      <t>ドウギョウ</t>
    </rPh>
    <rPh sb="7" eb="8">
      <t>ニ</t>
    </rPh>
    <rPh sb="8" eb="9">
      <t>シャ</t>
    </rPh>
    <rPh sb="9" eb="11">
      <t>キョウドウ</t>
    </rPh>
    <rPh sb="11" eb="13">
      <t>ヘンシュウ</t>
    </rPh>
    <phoneticPr fontId="2"/>
  </si>
  <si>
    <t>TEL.0197-25-3277/FAX.0197-24-4788</t>
    <phoneticPr fontId="2"/>
  </si>
  <si>
    <t>岩手県南営業所　岩手県奥州市水沢卸町4-10</t>
    <rPh sb="0" eb="2">
      <t>イワテ</t>
    </rPh>
    <phoneticPr fontId="2"/>
  </si>
  <si>
    <t>〒023-0001</t>
    <phoneticPr fontId="2"/>
  </si>
  <si>
    <t>https://www.yomiuri-is.co.jp/kitatohoku/</t>
  </si>
  <si>
    <t>TEL.019-635-5866/FAX.019-635-5857</t>
    <phoneticPr fontId="2"/>
  </si>
  <si>
    <t>本　社　岩手県盛岡市津志田西一丁目23番8号</t>
    <rPh sb="0" eb="1">
      <t>ホン</t>
    </rPh>
    <rPh sb="2" eb="3">
      <t>シャ</t>
    </rPh>
    <phoneticPr fontId="2"/>
  </si>
  <si>
    <t>〒020-0836</t>
    <phoneticPr fontId="2"/>
  </si>
  <si>
    <t>岩手県新聞折込広告部数表</t>
    <rPh sb="0" eb="3">
      <t>イワテケン</t>
    </rPh>
    <rPh sb="3" eb="5">
      <t>シンブン</t>
    </rPh>
    <rPh sb="5" eb="7">
      <t>オリコミ</t>
    </rPh>
    <rPh sb="7" eb="9">
      <t>コウコク</t>
    </rPh>
    <rPh sb="9" eb="11">
      <t>ブスウ</t>
    </rPh>
    <rPh sb="11" eb="12">
      <t>ヒョウ</t>
    </rPh>
    <phoneticPr fontId="2"/>
  </si>
  <si>
    <t>一関山目</t>
    <rPh sb="0" eb="2">
      <t>イチノセキ</t>
    </rPh>
    <rPh sb="2" eb="3">
      <t>ヤマ</t>
    </rPh>
    <rPh sb="3" eb="4">
      <t>メ</t>
    </rPh>
    <phoneticPr fontId="2"/>
  </si>
  <si>
    <t>一関山目</t>
  </si>
  <si>
    <t>※岩手日日興田(千田)は岩手日報興田へ統合されました。　R5.2.1</t>
    <rPh sb="1" eb="3">
      <t>イワテ</t>
    </rPh>
    <rPh sb="3" eb="4">
      <t>ヒ</t>
    </rPh>
    <rPh sb="4" eb="5">
      <t>ヒ</t>
    </rPh>
    <rPh sb="5" eb="7">
      <t>オキタ</t>
    </rPh>
    <rPh sb="8" eb="10">
      <t>チダ</t>
    </rPh>
    <rPh sb="12" eb="16">
      <t>イワテニッポウ</t>
    </rPh>
    <rPh sb="19" eb="21">
      <t>トウゴウ</t>
    </rPh>
    <phoneticPr fontId="2"/>
  </si>
  <si>
    <t>※岩手日報「山目」が岩手日報「一関山目」へ販売店名変更　　R5.10.1</t>
    <rPh sb="1" eb="5">
      <t>イワテニッポウ</t>
    </rPh>
    <rPh sb="6" eb="7">
      <t>ヤマ</t>
    </rPh>
    <rPh sb="7" eb="8">
      <t>メ</t>
    </rPh>
    <rPh sb="10" eb="14">
      <t>イワテニッポウ</t>
    </rPh>
    <rPh sb="15" eb="17">
      <t>イチノセキ</t>
    </rPh>
    <rPh sb="17" eb="18">
      <t>ヤマ</t>
    </rPh>
    <rPh sb="18" eb="19">
      <t>メ</t>
    </rPh>
    <rPh sb="21" eb="24">
      <t>ハンバイテン</t>
    </rPh>
    <rPh sb="24" eb="25">
      <t>メイ</t>
    </rPh>
    <rPh sb="25" eb="27">
      <t>ヘンコウ</t>
    </rPh>
    <phoneticPr fontId="2"/>
  </si>
  <si>
    <t>※朝日新聞・毎日新聞・河北新報は一関山目販売店が新設されました。　R5.10.1</t>
    <rPh sb="1" eb="3">
      <t>アサヒ</t>
    </rPh>
    <rPh sb="3" eb="5">
      <t>シンブン</t>
    </rPh>
    <rPh sb="6" eb="8">
      <t>マイニチ</t>
    </rPh>
    <rPh sb="8" eb="10">
      <t>シンブン</t>
    </rPh>
    <rPh sb="11" eb="13">
      <t>カホク</t>
    </rPh>
    <rPh sb="13" eb="15">
      <t>シンポウ</t>
    </rPh>
    <rPh sb="16" eb="18">
      <t>イチノセキ</t>
    </rPh>
    <rPh sb="18" eb="19">
      <t>ヤマ</t>
    </rPh>
    <rPh sb="19" eb="20">
      <t>メ</t>
    </rPh>
    <rPh sb="20" eb="23">
      <t>ハンバイテン</t>
    </rPh>
    <rPh sb="24" eb="26">
      <t>シンセツ</t>
    </rPh>
    <phoneticPr fontId="2"/>
  </si>
  <si>
    <t>※日報越喜来内（東海新報450含）</t>
    <rPh sb="1" eb="3">
      <t>ニッポウ</t>
    </rPh>
    <rPh sb="6" eb="7">
      <t>ナイ</t>
    </rPh>
    <rPh sb="8" eb="10">
      <t>トウカイ</t>
    </rPh>
    <rPh sb="10" eb="12">
      <t>シンポウ</t>
    </rPh>
    <rPh sb="15" eb="16">
      <t>フク</t>
    </rPh>
    <phoneticPr fontId="2"/>
  </si>
  <si>
    <t>日報都南内（東見前420、西見前1,140、三本柳890、津志田1,130、永井1,770）・読売厨川内（滝沢市1,100含）・読売河南内（手代森、黒川、乙部地区250含む）</t>
    <rPh sb="0" eb="2">
      <t>ニッポウ</t>
    </rPh>
    <rPh sb="2" eb="4">
      <t>トナン</t>
    </rPh>
    <rPh sb="4" eb="5">
      <t>ナイ</t>
    </rPh>
    <rPh sb="6" eb="7">
      <t>ヒガシ</t>
    </rPh>
    <rPh sb="7" eb="8">
      <t>ミ</t>
    </rPh>
    <rPh sb="8" eb="9">
      <t>マエ</t>
    </rPh>
    <rPh sb="13" eb="14">
      <t>ニシ</t>
    </rPh>
    <rPh sb="14" eb="15">
      <t>ミ</t>
    </rPh>
    <rPh sb="15" eb="16">
      <t>マエ</t>
    </rPh>
    <rPh sb="22" eb="24">
      <t>サンボン</t>
    </rPh>
    <rPh sb="24" eb="25">
      <t>ヤナギ</t>
    </rPh>
    <rPh sb="29" eb="30">
      <t>ツ</t>
    </rPh>
    <rPh sb="30" eb="31">
      <t>シ</t>
    </rPh>
    <rPh sb="31" eb="32">
      <t>タ</t>
    </rPh>
    <rPh sb="38" eb="40">
      <t>ナガイ</t>
    </rPh>
    <rPh sb="47" eb="49">
      <t>ヨミウリ</t>
    </rPh>
    <rPh sb="49" eb="51">
      <t>クリヤガワ</t>
    </rPh>
    <rPh sb="51" eb="52">
      <t>ナイ</t>
    </rPh>
    <rPh sb="53" eb="54">
      <t>タキ</t>
    </rPh>
    <rPh sb="54" eb="55">
      <t>サワ</t>
    </rPh>
    <rPh sb="55" eb="56">
      <t>シ</t>
    </rPh>
    <rPh sb="61" eb="62">
      <t>フク</t>
    </rPh>
    <rPh sb="64" eb="66">
      <t>ヨミウリ</t>
    </rPh>
    <rPh sb="66" eb="68">
      <t>カナン</t>
    </rPh>
    <rPh sb="68" eb="69">
      <t>ナイ</t>
    </rPh>
    <rPh sb="70" eb="71">
      <t>テ</t>
    </rPh>
    <rPh sb="71" eb="72">
      <t>シロ</t>
    </rPh>
    <rPh sb="72" eb="73">
      <t>モリ</t>
    </rPh>
    <rPh sb="74" eb="76">
      <t>クロカワ</t>
    </rPh>
    <rPh sb="77" eb="79">
      <t>オトベ</t>
    </rPh>
    <rPh sb="79" eb="81">
      <t>チク</t>
    </rPh>
    <rPh sb="84" eb="85">
      <t>フク</t>
    </rPh>
    <phoneticPr fontId="2"/>
  </si>
  <si>
    <t>日報加賀野本店内（米内地区900含）・日報太田内（飯岡地区500含）・日報本宮内（湯沢団地500含）</t>
    <rPh sb="0" eb="2">
      <t>ニッポウ</t>
    </rPh>
    <rPh sb="2" eb="4">
      <t>カガ</t>
    </rPh>
    <rPh sb="4" eb="5">
      <t>ノ</t>
    </rPh>
    <rPh sb="5" eb="7">
      <t>ホンテン</t>
    </rPh>
    <rPh sb="7" eb="8">
      <t>ナイ</t>
    </rPh>
    <rPh sb="9" eb="11">
      <t>ヨナイ</t>
    </rPh>
    <rPh sb="11" eb="13">
      <t>チク</t>
    </rPh>
    <rPh sb="16" eb="17">
      <t>フク</t>
    </rPh>
    <rPh sb="19" eb="21">
      <t>ニッポウ</t>
    </rPh>
    <rPh sb="21" eb="23">
      <t>オオタ</t>
    </rPh>
    <rPh sb="23" eb="24">
      <t>ナイ</t>
    </rPh>
    <rPh sb="25" eb="27">
      <t>イイオカ</t>
    </rPh>
    <rPh sb="27" eb="29">
      <t>チク</t>
    </rPh>
    <rPh sb="32" eb="33">
      <t>フク</t>
    </rPh>
    <rPh sb="35" eb="37">
      <t>ニッポウ</t>
    </rPh>
    <rPh sb="37" eb="39">
      <t>モトミヤ</t>
    </rPh>
    <rPh sb="39" eb="40">
      <t>ナイ</t>
    </rPh>
    <rPh sb="41" eb="43">
      <t>ユザワ</t>
    </rPh>
    <rPh sb="43" eb="45">
      <t>ダンチ</t>
    </rPh>
    <rPh sb="48" eb="49">
      <t>フク</t>
    </rPh>
    <phoneticPr fontId="2"/>
  </si>
  <si>
    <t>日報滝沢内（駅前760、玉山230、一本木430、巣子460）</t>
    <rPh sb="0" eb="2">
      <t>ニッポウ</t>
    </rPh>
    <rPh sb="2" eb="4">
      <t>タキザワ</t>
    </rPh>
    <rPh sb="4" eb="5">
      <t>ナイ</t>
    </rPh>
    <rPh sb="6" eb="8">
      <t>エキマエ</t>
    </rPh>
    <rPh sb="12" eb="14">
      <t>タマヤマ</t>
    </rPh>
    <rPh sb="18" eb="21">
      <t>イッポンギ</t>
    </rPh>
    <rPh sb="25" eb="26">
      <t>ス</t>
    </rPh>
    <rPh sb="26" eb="27">
      <t>コ</t>
    </rPh>
    <phoneticPr fontId="2"/>
  </si>
  <si>
    <t>日報大更内（松尾180含）・日報平舘内（松尾850、寺田400）・読売平舘内（大更350含）</t>
    <rPh sb="0" eb="2">
      <t>ニッポウ</t>
    </rPh>
    <rPh sb="2" eb="4">
      <t>オオブケ</t>
    </rPh>
    <rPh sb="4" eb="5">
      <t>ナイ</t>
    </rPh>
    <rPh sb="6" eb="8">
      <t>マツオ</t>
    </rPh>
    <rPh sb="11" eb="12">
      <t>フク</t>
    </rPh>
    <rPh sb="14" eb="16">
      <t>ニッポウ</t>
    </rPh>
    <rPh sb="16" eb="18">
      <t>タイラダテ</t>
    </rPh>
    <rPh sb="18" eb="19">
      <t>ナイ</t>
    </rPh>
    <rPh sb="20" eb="22">
      <t>マツオ</t>
    </rPh>
    <rPh sb="26" eb="27">
      <t>テラ</t>
    </rPh>
    <rPh sb="27" eb="28">
      <t>タ</t>
    </rPh>
    <rPh sb="33" eb="35">
      <t>ヨミウリ</t>
    </rPh>
    <rPh sb="35" eb="37">
      <t>タイラダテ</t>
    </rPh>
    <rPh sb="37" eb="38">
      <t>ナイ</t>
    </rPh>
    <rPh sb="39" eb="41">
      <t>オオブケ</t>
    </rPh>
    <rPh sb="44" eb="45">
      <t>フク</t>
    </rPh>
    <phoneticPr fontId="2"/>
  </si>
  <si>
    <t>日報岩泉内（田野畑村580含）・読売岩泉内（田野畑村含）・読売山田内（豊間根90含）</t>
    <rPh sb="0" eb="2">
      <t>ニッポウ</t>
    </rPh>
    <rPh sb="2" eb="4">
      <t>イワイズミ</t>
    </rPh>
    <rPh sb="4" eb="5">
      <t>ナイ</t>
    </rPh>
    <rPh sb="6" eb="10">
      <t>タノハタムラ</t>
    </rPh>
    <rPh sb="13" eb="14">
      <t>フク</t>
    </rPh>
    <rPh sb="16" eb="18">
      <t>ヨミウリ</t>
    </rPh>
    <rPh sb="18" eb="20">
      <t>イワイズミ</t>
    </rPh>
    <rPh sb="20" eb="21">
      <t>ナイ</t>
    </rPh>
    <rPh sb="22" eb="26">
      <t>タノハタムラ</t>
    </rPh>
    <rPh sb="26" eb="27">
      <t>フク</t>
    </rPh>
    <rPh sb="29" eb="31">
      <t>ヨミウリ</t>
    </rPh>
    <rPh sb="31" eb="33">
      <t>ヤマダ</t>
    </rPh>
    <rPh sb="33" eb="34">
      <t>ナイ</t>
    </rPh>
    <rPh sb="35" eb="38">
      <t>トヨマネ</t>
    </rPh>
    <phoneticPr fontId="2"/>
  </si>
  <si>
    <t>日報小岩井内（繋250、駅周辺750、雫石町300）・日報大釜内（滝沢市670含）</t>
    <rPh sb="35" eb="36">
      <t>シ</t>
    </rPh>
    <phoneticPr fontId="2"/>
  </si>
  <si>
    <t>※デーリー東北戸田は岩手日報（合売）九戸へ統合されました。　R6.2.1</t>
    <rPh sb="5" eb="7">
      <t>トウホク</t>
    </rPh>
    <rPh sb="7" eb="9">
      <t>トダ</t>
    </rPh>
    <rPh sb="10" eb="14">
      <t>イワテニッポウ</t>
    </rPh>
    <rPh sb="15" eb="16">
      <t>ゴウ</t>
    </rPh>
    <rPh sb="16" eb="17">
      <t>ウ</t>
    </rPh>
    <rPh sb="18" eb="19">
      <t>キュウ</t>
    </rPh>
    <rPh sb="19" eb="20">
      <t>コ</t>
    </rPh>
    <rPh sb="21" eb="23">
      <t>トウゴウ</t>
    </rPh>
    <phoneticPr fontId="2"/>
  </si>
  <si>
    <t>※朝日新聞久慈　「朝日新聞」系統複合店から「デーリー東北」系複合店に変更。　R6.2.1</t>
    <rPh sb="1" eb="3">
      <t>アサヒ</t>
    </rPh>
    <rPh sb="3" eb="5">
      <t>シンブン</t>
    </rPh>
    <rPh sb="5" eb="7">
      <t>クジ</t>
    </rPh>
    <rPh sb="9" eb="11">
      <t>アサヒ</t>
    </rPh>
    <rPh sb="11" eb="13">
      <t>シンブン</t>
    </rPh>
    <rPh sb="16" eb="18">
      <t>フクゴウ</t>
    </rPh>
    <rPh sb="30" eb="32">
      <t>フクゴウ</t>
    </rPh>
    <phoneticPr fontId="2"/>
  </si>
  <si>
    <t>県調査統計課　令和5年12月1日現在</t>
    <rPh sb="0" eb="1">
      <t>ケン</t>
    </rPh>
    <rPh sb="1" eb="3">
      <t>チョウサ</t>
    </rPh>
    <rPh sb="3" eb="5">
      <t>トウケイ</t>
    </rPh>
    <rPh sb="5" eb="6">
      <t>カ</t>
    </rPh>
    <rPh sb="7" eb="8">
      <t>レイ</t>
    </rPh>
    <rPh sb="8" eb="9">
      <t>ワ</t>
    </rPh>
    <rPh sb="10" eb="11">
      <t>ネン</t>
    </rPh>
    <rPh sb="13" eb="14">
      <t>ガツ</t>
    </rPh>
    <rPh sb="15" eb="16">
      <t>ヒ</t>
    </rPh>
    <rPh sb="16" eb="18">
      <t>ゲンザイ</t>
    </rPh>
    <phoneticPr fontId="2"/>
  </si>
  <si>
    <t>日報花巻内（町内5,100、湯口1,550、太田笹間1,200、宮の目1,000、山の神・成田650、矢沢650）・日報土沢内（晴山500含）・読売土沢内（日日380含）・河北花巻内（東和町含）</t>
    <rPh sb="0" eb="2">
      <t>ニッポウ</t>
    </rPh>
    <rPh sb="2" eb="4">
      <t>ハナマキ</t>
    </rPh>
    <rPh sb="4" eb="5">
      <t>ナイ</t>
    </rPh>
    <rPh sb="6" eb="7">
      <t>チョウ</t>
    </rPh>
    <rPh sb="7" eb="8">
      <t>ナイ</t>
    </rPh>
    <rPh sb="14" eb="16">
      <t>ユグチ</t>
    </rPh>
    <rPh sb="22" eb="24">
      <t>オオタ</t>
    </rPh>
    <rPh sb="24" eb="26">
      <t>ササマ</t>
    </rPh>
    <rPh sb="32" eb="33">
      <t>ミヤ</t>
    </rPh>
    <rPh sb="34" eb="35">
      <t>メ</t>
    </rPh>
    <rPh sb="41" eb="42">
      <t>ヤマ</t>
    </rPh>
    <rPh sb="43" eb="44">
      <t>カミ</t>
    </rPh>
    <rPh sb="45" eb="47">
      <t>ナリタ</t>
    </rPh>
    <rPh sb="51" eb="53">
      <t>ヤザワ</t>
    </rPh>
    <rPh sb="58" eb="60">
      <t>ニッポウ</t>
    </rPh>
    <rPh sb="60" eb="62">
      <t>ツチザワ</t>
    </rPh>
    <rPh sb="62" eb="63">
      <t>ナイ</t>
    </rPh>
    <rPh sb="64" eb="65">
      <t>ハレ</t>
    </rPh>
    <rPh sb="65" eb="66">
      <t>ヤマ</t>
    </rPh>
    <rPh sb="69" eb="70">
      <t>フク</t>
    </rPh>
    <rPh sb="86" eb="88">
      <t>カホク</t>
    </rPh>
    <rPh sb="88" eb="90">
      <t>ハナマキ</t>
    </rPh>
    <rPh sb="90" eb="91">
      <t>ナイ</t>
    </rPh>
    <rPh sb="92" eb="95">
      <t>トウワチョウ</t>
    </rPh>
    <rPh sb="95" eb="96">
      <t>フク</t>
    </rPh>
    <phoneticPr fontId="2"/>
  </si>
  <si>
    <t>矢巾東</t>
    <rPh sb="0" eb="2">
      <t>ヤハバ</t>
    </rPh>
    <rPh sb="2" eb="3">
      <t>ヒガシ</t>
    </rPh>
    <phoneticPr fontId="2"/>
  </si>
  <si>
    <t>※「岩手日報矢巾（金子）」が「矢巾東」へ販売店名変更　R6.2.1</t>
    <rPh sb="2" eb="4">
      <t>イワテ</t>
    </rPh>
    <rPh sb="4" eb="6">
      <t>ニッポウ</t>
    </rPh>
    <rPh sb="6" eb="8">
      <t>ヤハバ</t>
    </rPh>
    <rPh sb="15" eb="17">
      <t>ヤハバ</t>
    </rPh>
    <rPh sb="17" eb="18">
      <t>ヒガシ</t>
    </rPh>
    <rPh sb="20" eb="22">
      <t>ハンバイ</t>
    </rPh>
    <rPh sb="22" eb="23">
      <t>テン</t>
    </rPh>
    <rPh sb="23" eb="24">
      <t>メイ</t>
    </rPh>
    <rPh sb="24" eb="26">
      <t>ヘンコウ</t>
    </rPh>
    <phoneticPr fontId="2"/>
  </si>
  <si>
    <t>日報前沢内（衣川310含）・読売前沢内（衣川120含）・朝日前沢内（衣川200含）　　読売前沢内（読売460、日日240、胆江230）</t>
    <rPh sb="0" eb="2">
      <t>ニッポウ</t>
    </rPh>
    <rPh sb="2" eb="4">
      <t>マエサワ</t>
    </rPh>
    <rPh sb="4" eb="5">
      <t>ナイ</t>
    </rPh>
    <rPh sb="6" eb="8">
      <t>コロモガワ</t>
    </rPh>
    <rPh sb="11" eb="12">
      <t>フク</t>
    </rPh>
    <rPh sb="14" eb="16">
      <t>ヨミウリ</t>
    </rPh>
    <rPh sb="16" eb="18">
      <t>マエサワ</t>
    </rPh>
    <rPh sb="18" eb="19">
      <t>ナイ</t>
    </rPh>
    <rPh sb="20" eb="22">
      <t>コロモガワ</t>
    </rPh>
    <rPh sb="25" eb="26">
      <t>フク</t>
    </rPh>
    <rPh sb="28" eb="30">
      <t>アサヒ</t>
    </rPh>
    <rPh sb="30" eb="32">
      <t>マエサワ</t>
    </rPh>
    <rPh sb="32" eb="33">
      <t>ナイ</t>
    </rPh>
    <rPh sb="34" eb="36">
      <t>コロモガワ</t>
    </rPh>
    <rPh sb="39" eb="40">
      <t>フク</t>
    </rPh>
    <rPh sb="49" eb="51">
      <t>ヨミウリ</t>
    </rPh>
    <rPh sb="55" eb="56">
      <t>ヒ</t>
    </rPh>
    <rPh sb="56" eb="57">
      <t>ヒ</t>
    </rPh>
    <rPh sb="61" eb="62">
      <t>タン</t>
    </rPh>
    <rPh sb="62" eb="63">
      <t>エ</t>
    </rPh>
    <phoneticPr fontId="2"/>
  </si>
  <si>
    <t>日報水沢内（胆沢町750含）・日報折居内（胆沢町・前沢町含）・読売水沢内（胆沢町150含）・朝日水沢内（胆沢町300含）・毎日水沢内（胆沢町100含）</t>
    <rPh sb="0" eb="2">
      <t>ニッポウ</t>
    </rPh>
    <rPh sb="2" eb="4">
      <t>ミズサワ</t>
    </rPh>
    <rPh sb="4" eb="5">
      <t>ナイ</t>
    </rPh>
    <rPh sb="6" eb="9">
      <t>イサワチョウ</t>
    </rPh>
    <rPh sb="12" eb="13">
      <t>フク</t>
    </rPh>
    <rPh sb="15" eb="17">
      <t>ニッポウ</t>
    </rPh>
    <rPh sb="17" eb="18">
      <t>オリ</t>
    </rPh>
    <rPh sb="18" eb="19">
      <t>イ</t>
    </rPh>
    <rPh sb="19" eb="20">
      <t>ナイ</t>
    </rPh>
    <rPh sb="21" eb="24">
      <t>イサワチョウ</t>
    </rPh>
    <rPh sb="25" eb="28">
      <t>マエサワチョウ</t>
    </rPh>
    <rPh sb="28" eb="29">
      <t>フク</t>
    </rPh>
    <rPh sb="31" eb="33">
      <t>ヨミウリ</t>
    </rPh>
    <rPh sb="33" eb="35">
      <t>ミズサワ</t>
    </rPh>
    <rPh sb="35" eb="36">
      <t>ナイ</t>
    </rPh>
    <rPh sb="37" eb="40">
      <t>イサワチョウ</t>
    </rPh>
    <rPh sb="43" eb="44">
      <t>フク</t>
    </rPh>
    <rPh sb="46" eb="48">
      <t>アサヒ</t>
    </rPh>
    <rPh sb="48" eb="50">
      <t>ミズサワ</t>
    </rPh>
    <rPh sb="50" eb="51">
      <t>ナイ</t>
    </rPh>
    <rPh sb="52" eb="55">
      <t>イサワチョウ</t>
    </rPh>
    <rPh sb="58" eb="59">
      <t>フク</t>
    </rPh>
    <rPh sb="61" eb="63">
      <t>マイニチ</t>
    </rPh>
    <rPh sb="63" eb="65">
      <t>ミズサワ</t>
    </rPh>
    <rPh sb="65" eb="66">
      <t>ナイ</t>
    </rPh>
    <rPh sb="67" eb="70">
      <t>イサワチョウ</t>
    </rPh>
    <rPh sb="73" eb="74">
      <t>フク</t>
    </rPh>
    <phoneticPr fontId="2"/>
  </si>
  <si>
    <t>日報平泉内（衣川250含）　読売平泉内（衣川150含）　読売平泉内（日日420含）</t>
    <rPh sb="0" eb="2">
      <t>ニッポウ</t>
    </rPh>
    <rPh sb="2" eb="4">
      <t>ヒライズミ</t>
    </rPh>
    <rPh sb="4" eb="5">
      <t>ナイ</t>
    </rPh>
    <rPh sb="6" eb="8">
      <t>コロモガワ</t>
    </rPh>
    <rPh sb="11" eb="12">
      <t>フク</t>
    </rPh>
    <rPh sb="14" eb="16">
      <t>ヨミウリ</t>
    </rPh>
    <rPh sb="16" eb="18">
      <t>ヒライズミ</t>
    </rPh>
    <rPh sb="18" eb="19">
      <t>ナイ</t>
    </rPh>
    <rPh sb="20" eb="22">
      <t>コロモガワ</t>
    </rPh>
    <rPh sb="25" eb="26">
      <t>フク</t>
    </rPh>
    <rPh sb="34" eb="35">
      <t>ヒ</t>
    </rPh>
    <rPh sb="35" eb="36">
      <t>ヒ</t>
    </rPh>
    <phoneticPr fontId="2"/>
  </si>
  <si>
    <t>読売花泉内（金沢地区400含）・日報川崎内（一関270含)　読売花泉内（日日680含）</t>
    <rPh sb="0" eb="2">
      <t>ヨミウリ</t>
    </rPh>
    <rPh sb="2" eb="3">
      <t>ハナ</t>
    </rPh>
    <rPh sb="3" eb="4">
      <t>イズミ</t>
    </rPh>
    <rPh sb="4" eb="5">
      <t>ナイ</t>
    </rPh>
    <rPh sb="6" eb="8">
      <t>カナザワ</t>
    </rPh>
    <rPh sb="8" eb="10">
      <t>チク</t>
    </rPh>
    <rPh sb="13" eb="14">
      <t>フク</t>
    </rPh>
    <rPh sb="16" eb="18">
      <t>ニッポウ</t>
    </rPh>
    <rPh sb="18" eb="20">
      <t>カワサキ</t>
    </rPh>
    <rPh sb="20" eb="21">
      <t>ナイ</t>
    </rPh>
    <rPh sb="22" eb="24">
      <t>イチノセキ</t>
    </rPh>
    <rPh sb="27" eb="28">
      <t>フク</t>
    </rPh>
    <rPh sb="32" eb="34">
      <t>ハナイズミ</t>
    </rPh>
    <phoneticPr fontId="2"/>
  </si>
  <si>
    <t>日報区界内（松草40含）　河北宮古内（河北100、毎日300）</t>
    <rPh sb="13" eb="15">
      <t>カホク</t>
    </rPh>
    <rPh sb="15" eb="17">
      <t>ミヤコ</t>
    </rPh>
    <rPh sb="17" eb="18">
      <t>ナイ</t>
    </rPh>
    <rPh sb="19" eb="21">
      <t>カホク</t>
    </rPh>
    <rPh sb="25" eb="27">
      <t>マイニチ</t>
    </rPh>
    <phoneticPr fontId="2"/>
  </si>
  <si>
    <t>令和6年4月</t>
    <rPh sb="0" eb="1">
      <t>レイ</t>
    </rPh>
    <rPh sb="1" eb="2">
      <t>ワ</t>
    </rPh>
    <phoneticPr fontId="2"/>
  </si>
  <si>
    <t>令和６年4月現在　　　　㈱北東北読売ＩＳ</t>
    <rPh sb="0" eb="2">
      <t>レイワ</t>
    </rPh>
    <rPh sb="3" eb="4">
      <t>ネン</t>
    </rPh>
    <rPh sb="5" eb="6">
      <t>ガツ</t>
    </rPh>
    <rPh sb="6" eb="8">
      <t>ゲンザイ</t>
    </rPh>
    <rPh sb="13" eb="14">
      <t>キタ</t>
    </rPh>
    <rPh sb="14" eb="16">
      <t>トウホク</t>
    </rPh>
    <rPh sb="16" eb="18">
      <t>ヨミウリ</t>
    </rPh>
    <phoneticPr fontId="2"/>
  </si>
  <si>
    <t>令和６年4月現在　　　　㈱北東北読売ＩＳ</t>
    <rPh sb="0" eb="2">
      <t>レイワ</t>
    </rPh>
    <rPh sb="13" eb="16">
      <t>キタトウホク</t>
    </rPh>
    <phoneticPr fontId="2"/>
  </si>
  <si>
    <t>※　毎日新聞「中央」(河北新報含）が廃店。　R6.4.1</t>
    <rPh sb="2" eb="4">
      <t>マイニチ</t>
    </rPh>
    <rPh sb="4" eb="6">
      <t>シンブン</t>
    </rPh>
    <rPh sb="7" eb="9">
      <t>チュウオウ</t>
    </rPh>
    <rPh sb="18" eb="19">
      <t>ハイ</t>
    </rPh>
    <rPh sb="19" eb="20">
      <t>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</si>
</sst>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 年 &quot;m&quot; 月 &quot;d&quot; 日 (&quot;aaaa&quot;)&quot;"/>
    <numFmt numFmtId="177" formatCode="#,##0_ ;[Red]\-#,##0\ "/>
    <numFmt numFmtId="178" formatCode="0.00_ "/>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2"/>
      <name val="ＭＳ Ｐ明朝"/>
      <family val="1"/>
      <charset val="128"/>
    </font>
    <font>
      <b/>
      <sz val="8"/>
      <name val="ＭＳ Ｐ明朝"/>
      <family val="1"/>
      <charset val="128"/>
    </font>
    <font>
      <b/>
      <sz val="10"/>
      <name val="ＭＳ Ｐ明朝"/>
      <family val="1"/>
      <charset val="128"/>
    </font>
    <font>
      <sz val="11"/>
      <name val="ＭＳ Ｐ明朝"/>
      <family val="1"/>
      <charset val="128"/>
    </font>
    <font>
      <sz val="7"/>
      <name val="ＭＳ Ｐ明朝"/>
      <family val="1"/>
      <charset val="128"/>
    </font>
    <font>
      <sz val="6"/>
      <name val="ＭＳ Ｐ明朝"/>
      <family val="1"/>
      <charset val="128"/>
    </font>
    <font>
      <sz val="5"/>
      <name val="ＭＳ Ｐ明朝"/>
      <family val="1"/>
      <charset val="128"/>
    </font>
    <font>
      <sz val="8"/>
      <color indexed="10"/>
      <name val="ＭＳ Ｐ明朝"/>
      <family val="1"/>
      <charset val="128"/>
    </font>
    <font>
      <b/>
      <i/>
      <sz val="11"/>
      <name val="ＭＳ Ｐ明朝"/>
      <family val="1"/>
      <charset val="128"/>
    </font>
    <font>
      <b/>
      <i/>
      <sz val="8"/>
      <name val="ＭＳ Ｐ明朝"/>
      <family val="1"/>
      <charset val="128"/>
    </font>
    <font>
      <b/>
      <i/>
      <sz val="12"/>
      <name val="ＭＳ Ｐ明朝"/>
      <family val="1"/>
      <charset val="128"/>
    </font>
    <font>
      <sz val="9"/>
      <name val="ＭＳ Ｐゴシック"/>
      <family val="3"/>
      <charset val="128"/>
    </font>
    <font>
      <b/>
      <sz val="11"/>
      <name val="ＭＳ Ｐ明朝"/>
      <family val="1"/>
      <charset val="128"/>
    </font>
    <font>
      <b/>
      <sz val="18"/>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b/>
      <i/>
      <sz val="11"/>
      <color indexed="10"/>
      <name val="ＭＳ Ｐ明朝"/>
      <family val="1"/>
      <charset val="128"/>
    </font>
    <font>
      <u/>
      <sz val="9"/>
      <name val="ＭＳ Ｐゴシック"/>
      <family val="3"/>
      <charset val="128"/>
    </font>
    <font>
      <sz val="11"/>
      <color indexed="10"/>
      <name val="ＭＳ Ｐ明朝"/>
      <family val="1"/>
      <charset val="128"/>
    </font>
    <font>
      <sz val="8"/>
      <color indexed="9"/>
      <name val="ＭＳ Ｐ明朝"/>
      <family val="1"/>
      <charset val="128"/>
    </font>
    <font>
      <sz val="11"/>
      <color indexed="9"/>
      <name val="ＭＳ Ｐ明朝"/>
      <family val="1"/>
      <charset val="128"/>
    </font>
    <font>
      <b/>
      <i/>
      <sz val="11"/>
      <color indexed="9"/>
      <name val="ＭＳ Ｐ明朝"/>
      <family val="1"/>
      <charset val="128"/>
    </font>
    <font>
      <b/>
      <sz val="10"/>
      <color indexed="9"/>
      <name val="ＭＳ Ｐ明朝"/>
      <family val="1"/>
      <charset val="128"/>
    </font>
    <font>
      <sz val="6"/>
      <color indexed="9"/>
      <name val="ＭＳ Ｐ明朝"/>
      <family val="1"/>
      <charset val="128"/>
    </font>
    <font>
      <sz val="9"/>
      <color indexed="9"/>
      <name val="ＭＳ Ｐゴシック"/>
      <family val="3"/>
      <charset val="128"/>
    </font>
    <font>
      <sz val="8"/>
      <color indexed="8"/>
      <name val="ＭＳ Ｐ明朝"/>
      <family val="1"/>
      <charset val="128"/>
    </font>
    <font>
      <sz val="6"/>
      <color indexed="8"/>
      <name val="ＭＳ Ｐ明朝"/>
      <family val="1"/>
      <charset val="128"/>
    </font>
    <font>
      <sz val="11"/>
      <color indexed="8"/>
      <name val="ＭＳ Ｐ明朝"/>
      <family val="1"/>
      <charset val="128"/>
    </font>
    <font>
      <sz val="5"/>
      <color indexed="8"/>
      <name val="ＭＳ Ｐ明朝"/>
      <family val="1"/>
      <charset val="128"/>
    </font>
    <font>
      <b/>
      <sz val="9"/>
      <name val="ＭＳ Ｐ明朝"/>
      <family val="1"/>
      <charset val="128"/>
    </font>
    <font>
      <b/>
      <i/>
      <sz val="11"/>
      <color indexed="8"/>
      <name val="ＭＳ Ｐ明朝"/>
      <family val="1"/>
      <charset val="128"/>
    </font>
    <font>
      <b/>
      <sz val="8"/>
      <name val="ＭＳ Ｐゴシック"/>
      <family val="3"/>
      <charset val="128"/>
    </font>
    <font>
      <sz val="11"/>
      <color theme="1"/>
      <name val="ＭＳ Ｐゴシック"/>
      <family val="3"/>
      <charset val="128"/>
      <scheme val="minor"/>
    </font>
    <font>
      <sz val="7"/>
      <color indexed="8"/>
      <name val="ＭＳ Ｐ明朝"/>
      <family val="1"/>
      <charset val="128"/>
    </font>
    <font>
      <sz val="8"/>
      <color theme="1"/>
      <name val="ＭＳ Ｐ明朝"/>
      <family val="1"/>
      <charset val="128"/>
    </font>
    <font>
      <sz val="11"/>
      <color theme="1"/>
      <name val="ＭＳ Ｐ明朝"/>
      <family val="1"/>
      <charset val="128"/>
    </font>
    <font>
      <sz val="16"/>
      <name val="ＭＳ Ｐゴシック"/>
      <family val="3"/>
      <charset val="128"/>
    </font>
    <font>
      <sz val="18"/>
      <name val="ＭＳ Ｐゴシック"/>
      <family val="3"/>
      <charset val="128"/>
    </font>
    <font>
      <sz val="21.5"/>
      <name val="ＭＳ Ｐゴシック"/>
      <family val="3"/>
      <charset val="128"/>
    </font>
    <font>
      <sz val="14"/>
      <name val="ＭＳ Ｐゴシック"/>
      <family val="3"/>
      <charset val="128"/>
    </font>
    <font>
      <sz val="11"/>
      <name val="HG明朝E"/>
      <family val="1"/>
      <charset val="128"/>
    </font>
    <font>
      <sz val="24"/>
      <name val="HG明朝E"/>
      <family val="1"/>
      <charset val="128"/>
    </font>
    <font>
      <sz val="16"/>
      <name val="ＭＳ Ｐ明朝"/>
      <family val="1"/>
      <charset val="128"/>
    </font>
    <font>
      <b/>
      <sz val="20"/>
      <name val="ＭＳ Ｐ明朝"/>
      <family val="1"/>
      <charset val="128"/>
    </font>
    <font>
      <b/>
      <sz val="45"/>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right style="thin">
        <color indexed="64"/>
      </right>
      <top/>
      <bottom/>
      <diagonal/>
    </border>
    <border>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style="double">
        <color indexed="64"/>
      </right>
      <top style="hair">
        <color indexed="64"/>
      </top>
      <bottom/>
      <diagonal/>
    </border>
    <border>
      <left style="hair">
        <color indexed="64"/>
      </left>
      <right style="double">
        <color indexed="64"/>
      </right>
      <top/>
      <bottom/>
      <diagonal/>
    </border>
    <border>
      <left style="hair">
        <color indexed="64"/>
      </left>
      <right style="thin">
        <color indexed="64"/>
      </right>
      <top/>
      <bottom style="thin">
        <color indexed="64"/>
      </bottom>
      <diagonal/>
    </border>
    <border>
      <left/>
      <right style="double">
        <color indexed="64"/>
      </right>
      <top style="hair">
        <color indexed="64"/>
      </top>
      <bottom style="hair">
        <color indexed="64"/>
      </bottom>
      <diagonal/>
    </border>
    <border>
      <left style="thin">
        <color indexed="64"/>
      </left>
      <right/>
      <top/>
      <bottom/>
      <diagonal/>
    </border>
    <border>
      <left style="double">
        <color indexed="64"/>
      </left>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diagonal/>
    </border>
    <border>
      <left/>
      <right/>
      <top/>
      <bottom style="double">
        <color indexed="64"/>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double">
        <color indexed="64"/>
      </left>
      <right/>
      <top style="thin">
        <color indexed="64"/>
      </top>
      <bottom style="hair">
        <color indexed="64"/>
      </bottom>
      <diagonal/>
    </border>
    <border>
      <left style="double">
        <color indexed="64"/>
      </left>
      <right/>
      <top/>
      <bottom style="thin">
        <color indexed="64"/>
      </bottom>
      <diagonal/>
    </border>
    <border>
      <left/>
      <right style="double">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double">
        <color indexed="64"/>
      </left>
      <right style="hair">
        <color indexed="64"/>
      </right>
      <top style="thin">
        <color indexed="64"/>
      </top>
      <bottom/>
      <diagonal/>
    </border>
    <border>
      <left style="hair">
        <color indexed="64"/>
      </left>
      <right style="thin">
        <color indexed="64"/>
      </right>
      <top/>
      <bottom/>
      <diagonal/>
    </border>
    <border>
      <left/>
      <right/>
      <top style="hair">
        <color indexed="64"/>
      </top>
      <bottom/>
      <diagonal/>
    </border>
    <border>
      <left/>
      <right/>
      <top style="hair">
        <color indexed="64"/>
      </top>
      <bottom style="hair">
        <color indexed="64"/>
      </bottom>
      <diagonal/>
    </border>
    <border>
      <left style="hair">
        <color indexed="64"/>
      </left>
      <right/>
      <top style="thin">
        <color indexed="64"/>
      </top>
      <bottom/>
      <diagonal/>
    </border>
    <border>
      <left style="hair">
        <color indexed="64"/>
      </left>
      <right style="double">
        <color indexed="64"/>
      </right>
      <top style="thin">
        <color indexed="64"/>
      </top>
      <bottom/>
      <diagonal/>
    </border>
    <border>
      <left style="double">
        <color indexed="64"/>
      </left>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style="thin">
        <color indexed="64"/>
      </top>
      <bottom/>
      <diagonal/>
    </border>
    <border>
      <left style="double">
        <color indexed="64"/>
      </left>
      <right style="thin">
        <color indexed="64"/>
      </right>
      <top style="thin">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37" fillId="0" borderId="0">
      <alignment vertical="center"/>
    </xf>
    <xf numFmtId="0" fontId="1" fillId="0" borderId="0"/>
  </cellStyleXfs>
  <cellXfs count="823">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Alignment="1">
      <alignment horizontal="center" vertical="center"/>
    </xf>
    <xf numFmtId="38" fontId="7" fillId="0" borderId="12" xfId="1" applyFont="1" applyBorder="1" applyAlignment="1">
      <alignment horizontal="right" vertical="center"/>
    </xf>
    <xf numFmtId="38" fontId="3" fillId="0" borderId="13" xfId="1" applyFont="1" applyBorder="1" applyAlignment="1">
      <alignment horizontal="center" vertical="center"/>
    </xf>
    <xf numFmtId="38" fontId="7" fillId="0" borderId="12" xfId="1" applyFont="1" applyBorder="1">
      <alignment vertical="center"/>
    </xf>
    <xf numFmtId="38" fontId="7" fillId="0" borderId="14" xfId="1" applyFont="1" applyBorder="1" applyAlignment="1">
      <alignment horizontal="right" vertical="center"/>
    </xf>
    <xf numFmtId="38" fontId="3" fillId="0" borderId="15" xfId="1" applyFont="1" applyBorder="1" applyAlignment="1">
      <alignment horizontal="center" vertical="center"/>
    </xf>
    <xf numFmtId="38" fontId="7" fillId="0" borderId="16" xfId="1" applyFont="1" applyBorder="1" applyAlignment="1">
      <alignment horizontal="right" vertical="center"/>
    </xf>
    <xf numFmtId="38" fontId="7" fillId="0" borderId="17" xfId="1" applyFont="1" applyBorder="1" applyAlignment="1">
      <alignment horizontal="right" vertical="center"/>
    </xf>
    <xf numFmtId="38" fontId="3" fillId="0" borderId="18" xfId="1" applyFont="1" applyBorder="1" applyAlignment="1">
      <alignment horizontal="center" vertical="center"/>
    </xf>
    <xf numFmtId="38" fontId="7" fillId="0" borderId="17" xfId="1" applyFont="1" applyBorder="1">
      <alignment vertical="center"/>
    </xf>
    <xf numFmtId="0" fontId="3" fillId="0" borderId="18" xfId="0" applyFont="1" applyBorder="1">
      <alignment vertical="center"/>
    </xf>
    <xf numFmtId="38" fontId="7" fillId="0" borderId="16" xfId="1" applyFont="1" applyBorder="1" applyAlignment="1">
      <alignment vertical="center"/>
    </xf>
    <xf numFmtId="0" fontId="3" fillId="0" borderId="18" xfId="0" applyFont="1" applyBorder="1" applyAlignment="1">
      <alignment horizontal="center" vertical="center"/>
    </xf>
    <xf numFmtId="38" fontId="3" fillId="0" borderId="19" xfId="1" applyFont="1" applyBorder="1" applyAlignment="1">
      <alignment horizontal="center" vertical="center"/>
    </xf>
    <xf numFmtId="38" fontId="3" fillId="0" borderId="20" xfId="1" applyFont="1" applyBorder="1" applyAlignment="1">
      <alignment horizontal="center" vertical="center"/>
    </xf>
    <xf numFmtId="38" fontId="7" fillId="0" borderId="21" xfId="1" applyFont="1" applyBorder="1">
      <alignment vertical="center"/>
    </xf>
    <xf numFmtId="38" fontId="3" fillId="0" borderId="0" xfId="1" applyFont="1" applyBorder="1" applyAlignment="1">
      <alignment horizontal="center" vertical="center"/>
    </xf>
    <xf numFmtId="0" fontId="3" fillId="0" borderId="22" xfId="0" applyFont="1" applyBorder="1">
      <alignment vertical="center"/>
    </xf>
    <xf numFmtId="0" fontId="3" fillId="0" borderId="23" xfId="0" applyFont="1" applyBorder="1">
      <alignment vertical="center"/>
    </xf>
    <xf numFmtId="38" fontId="3" fillId="0" borderId="7" xfId="1" applyFont="1" applyBorder="1" applyAlignment="1">
      <alignment horizontal="center" vertical="center"/>
    </xf>
    <xf numFmtId="0" fontId="3" fillId="0" borderId="4" xfId="0" applyFont="1" applyBorder="1">
      <alignment vertical="center"/>
    </xf>
    <xf numFmtId="0" fontId="3" fillId="0" borderId="3" xfId="0" applyFont="1" applyBorder="1">
      <alignment vertical="center"/>
    </xf>
    <xf numFmtId="0" fontId="3" fillId="0" borderId="14" xfId="0" applyFont="1" applyBorder="1">
      <alignment vertical="center"/>
    </xf>
    <xf numFmtId="0" fontId="3" fillId="0" borderId="13" xfId="0" applyFont="1" applyBorder="1">
      <alignment vertical="center"/>
    </xf>
    <xf numFmtId="0" fontId="3" fillId="0" borderId="24" xfId="0" applyFont="1" applyBorder="1">
      <alignment vertical="center"/>
    </xf>
    <xf numFmtId="0" fontId="3" fillId="0" borderId="17" xfId="0" applyFont="1" applyBorder="1">
      <alignment vertical="center"/>
    </xf>
    <xf numFmtId="0" fontId="3" fillId="0" borderId="25" xfId="0" applyFont="1" applyBorder="1">
      <alignment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lignment vertical="center"/>
    </xf>
    <xf numFmtId="0" fontId="3" fillId="0" borderId="20" xfId="0" applyFont="1" applyBorder="1">
      <alignment vertical="center"/>
    </xf>
    <xf numFmtId="0" fontId="3" fillId="0" borderId="27" xfId="0" applyFont="1" applyBorder="1">
      <alignment vertical="center"/>
    </xf>
    <xf numFmtId="0" fontId="3" fillId="0" borderId="7" xfId="0" applyFont="1" applyBorder="1" applyAlignment="1">
      <alignment horizontal="center" vertical="center"/>
    </xf>
    <xf numFmtId="0" fontId="3" fillId="0" borderId="7" xfId="0" applyFont="1" applyBorder="1">
      <alignment vertical="center"/>
    </xf>
    <xf numFmtId="0" fontId="3" fillId="0" borderId="13" xfId="0" applyFont="1" applyBorder="1" applyAlignment="1">
      <alignment horizontal="center" vertical="center"/>
    </xf>
    <xf numFmtId="38" fontId="3" fillId="0" borderId="28" xfId="1" applyFont="1" applyBorder="1" applyAlignment="1">
      <alignment horizontal="center" vertical="center"/>
    </xf>
    <xf numFmtId="38" fontId="7" fillId="0" borderId="29" xfId="1" applyFont="1" applyBorder="1" applyAlignment="1">
      <alignment horizontal="right" vertical="center"/>
    </xf>
    <xf numFmtId="0" fontId="3" fillId="0" borderId="30" xfId="0" applyFont="1" applyBorder="1" applyAlignment="1">
      <alignment horizontal="center" vertical="center"/>
    </xf>
    <xf numFmtId="0" fontId="3" fillId="0" borderId="12" xfId="0" applyFont="1" applyBorder="1">
      <alignment vertical="center"/>
    </xf>
    <xf numFmtId="38" fontId="3" fillId="0" borderId="30" xfId="1" applyFont="1" applyBorder="1" applyAlignment="1">
      <alignment horizontal="center" vertical="center"/>
    </xf>
    <xf numFmtId="0" fontId="3" fillId="0" borderId="30" xfId="0" applyFont="1" applyBorder="1">
      <alignment vertical="center"/>
    </xf>
    <xf numFmtId="0" fontId="3" fillId="0" borderId="31"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35" xfId="0" applyFont="1" applyBorder="1" applyAlignment="1">
      <alignment horizontal="center" vertical="center"/>
    </xf>
    <xf numFmtId="38" fontId="3" fillId="0" borderId="23" xfId="1" applyFont="1" applyBorder="1" applyAlignment="1">
      <alignment vertical="center"/>
    </xf>
    <xf numFmtId="0" fontId="7" fillId="0" borderId="4" xfId="0" applyFont="1" applyBorder="1">
      <alignment vertical="center"/>
    </xf>
    <xf numFmtId="0" fontId="7" fillId="0" borderId="17" xfId="0" applyFont="1" applyBorder="1">
      <alignment vertical="center"/>
    </xf>
    <xf numFmtId="0" fontId="7" fillId="0" borderId="21" xfId="0" applyFont="1" applyBorder="1">
      <alignment vertical="center"/>
    </xf>
    <xf numFmtId="0" fontId="7" fillId="0" borderId="12" xfId="0" applyFont="1" applyBorder="1">
      <alignment vertical="center"/>
    </xf>
    <xf numFmtId="0" fontId="3" fillId="0" borderId="36" xfId="0" applyFont="1" applyBorder="1">
      <alignment vertical="center"/>
    </xf>
    <xf numFmtId="0" fontId="8" fillId="0" borderId="2" xfId="0" applyFont="1" applyBorder="1">
      <alignment vertical="center"/>
    </xf>
    <xf numFmtId="0" fontId="3" fillId="0" borderId="6" xfId="0" applyFont="1" applyBorder="1">
      <alignment vertical="center"/>
    </xf>
    <xf numFmtId="38" fontId="3" fillId="0" borderId="37" xfId="1" applyFont="1" applyBorder="1" applyAlignment="1">
      <alignment horizontal="center" vertical="center"/>
    </xf>
    <xf numFmtId="38" fontId="7" fillId="0" borderId="38" xfId="1" applyFont="1" applyBorder="1" applyAlignment="1">
      <alignment horizontal="right" vertical="center"/>
    </xf>
    <xf numFmtId="38" fontId="3" fillId="0" borderId="39" xfId="1" applyFont="1" applyBorder="1" applyAlignment="1">
      <alignment horizontal="center" vertical="center"/>
    </xf>
    <xf numFmtId="0" fontId="3" fillId="0" borderId="39" xfId="0" applyFont="1" applyBorder="1" applyAlignment="1">
      <alignment horizontal="center" vertical="center"/>
    </xf>
    <xf numFmtId="0" fontId="9" fillId="0" borderId="40" xfId="0" applyFont="1" applyBorder="1">
      <alignment vertical="center"/>
    </xf>
    <xf numFmtId="0" fontId="9" fillId="0" borderId="41" xfId="0" applyFont="1" applyBorder="1">
      <alignment vertical="center"/>
    </xf>
    <xf numFmtId="38" fontId="3" fillId="0" borderId="42" xfId="1" applyFont="1" applyBorder="1" applyAlignment="1">
      <alignment horizontal="center" vertical="center"/>
    </xf>
    <xf numFmtId="38" fontId="3" fillId="0" borderId="43" xfId="1"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lignment vertical="center"/>
    </xf>
    <xf numFmtId="0" fontId="3" fillId="0" borderId="19" xfId="0" applyFont="1" applyBorder="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38" fontId="8" fillId="0" borderId="2" xfId="1" applyFont="1" applyBorder="1" applyAlignment="1">
      <alignment vertical="center"/>
    </xf>
    <xf numFmtId="38" fontId="3" fillId="0" borderId="6" xfId="1" applyFont="1" applyBorder="1" applyAlignment="1">
      <alignment vertical="center"/>
    </xf>
    <xf numFmtId="0" fontId="3" fillId="0" borderId="33" xfId="0" applyFont="1" applyBorder="1" applyAlignment="1">
      <alignment horizontal="center" vertical="center"/>
    </xf>
    <xf numFmtId="38" fontId="3" fillId="0" borderId="16" xfId="1" applyFont="1" applyBorder="1" applyAlignment="1">
      <alignment horizontal="center" vertical="center"/>
    </xf>
    <xf numFmtId="0" fontId="3" fillId="0" borderId="34" xfId="0" applyFont="1" applyBorder="1" applyAlignment="1">
      <alignment horizontal="right" vertical="center"/>
    </xf>
    <xf numFmtId="0" fontId="3" fillId="0" borderId="22" xfId="0" applyFont="1" applyBorder="1" applyAlignment="1">
      <alignment horizontal="right" vertical="center"/>
    </xf>
    <xf numFmtId="0" fontId="3" fillId="0" borderId="38" xfId="0" applyFont="1" applyBorder="1">
      <alignment vertical="center"/>
    </xf>
    <xf numFmtId="0" fontId="3" fillId="0" borderId="15" xfId="0" applyFont="1" applyBorder="1" applyAlignment="1">
      <alignment horizontal="center" vertical="center"/>
    </xf>
    <xf numFmtId="38" fontId="12" fillId="0" borderId="17" xfId="1" applyFont="1" applyBorder="1" applyAlignment="1">
      <alignment horizontal="right" vertical="center"/>
    </xf>
    <xf numFmtId="38" fontId="12" fillId="0" borderId="21" xfId="1" applyFont="1" applyBorder="1" applyAlignment="1">
      <alignment horizontal="right" vertical="center"/>
    </xf>
    <xf numFmtId="38" fontId="12" fillId="0" borderId="12" xfId="1" applyFont="1" applyBorder="1" applyAlignment="1">
      <alignment horizontal="right" vertical="center"/>
    </xf>
    <xf numFmtId="38" fontId="12" fillId="0" borderId="12" xfId="1" applyFont="1" applyBorder="1">
      <alignment vertical="center"/>
    </xf>
    <xf numFmtId="38" fontId="12" fillId="0" borderId="14" xfId="1" applyFont="1" applyBorder="1" applyAlignment="1">
      <alignment horizontal="right" vertical="center"/>
    </xf>
    <xf numFmtId="38" fontId="12" fillId="0" borderId="24" xfId="1" applyFont="1" applyBorder="1" applyAlignment="1">
      <alignment horizontal="right" vertical="center"/>
    </xf>
    <xf numFmtId="38" fontId="12" fillId="0" borderId="27" xfId="1" applyFont="1" applyBorder="1" applyAlignment="1">
      <alignment horizontal="right" vertical="center"/>
    </xf>
    <xf numFmtId="0" fontId="13" fillId="0" borderId="17" xfId="0" applyFont="1" applyBorder="1">
      <alignment vertical="center"/>
    </xf>
    <xf numFmtId="38" fontId="12" fillId="0" borderId="45" xfId="1" applyFont="1" applyBorder="1" applyAlignment="1">
      <alignment horizontal="right" vertical="center"/>
    </xf>
    <xf numFmtId="38" fontId="12" fillId="0" borderId="4" xfId="1" applyFont="1" applyBorder="1" applyAlignment="1">
      <alignment horizontal="right" vertical="center"/>
    </xf>
    <xf numFmtId="38" fontId="12" fillId="0" borderId="31" xfId="1" applyFont="1" applyBorder="1" applyAlignment="1">
      <alignment horizontal="right" vertical="center"/>
    </xf>
    <xf numFmtId="38" fontId="12" fillId="0" borderId="38" xfId="1" applyFont="1" applyBorder="1" applyAlignment="1">
      <alignment horizontal="right" vertical="center"/>
    </xf>
    <xf numFmtId="38" fontId="12" fillId="0" borderId="46" xfId="1" applyFont="1" applyBorder="1" applyAlignment="1">
      <alignment horizontal="right" vertical="center"/>
    </xf>
    <xf numFmtId="38" fontId="12" fillId="0" borderId="47" xfId="1" applyFont="1" applyBorder="1" applyAlignment="1">
      <alignment horizontal="right" vertical="center"/>
    </xf>
    <xf numFmtId="0" fontId="12" fillId="0" borderId="12" xfId="0" applyFont="1" applyBorder="1" applyAlignment="1">
      <alignment horizontal="right" vertical="center"/>
    </xf>
    <xf numFmtId="0" fontId="12" fillId="0" borderId="17" xfId="0" applyFont="1" applyBorder="1" applyAlignment="1">
      <alignment horizontal="right" vertical="center"/>
    </xf>
    <xf numFmtId="0" fontId="12" fillId="0" borderId="25" xfId="0" applyFont="1" applyBorder="1" applyAlignment="1">
      <alignment horizontal="right" vertical="center"/>
    </xf>
    <xf numFmtId="0" fontId="12" fillId="0" borderId="4" xfId="0" applyFont="1" applyBorder="1" applyAlignment="1">
      <alignment horizontal="right" vertical="center"/>
    </xf>
    <xf numFmtId="0" fontId="12" fillId="0" borderId="14" xfId="0" applyFont="1" applyBorder="1" applyAlignment="1">
      <alignment horizontal="right" vertical="center"/>
    </xf>
    <xf numFmtId="0" fontId="12" fillId="0" borderId="21" xfId="0" applyFont="1" applyBorder="1" applyAlignment="1">
      <alignment horizontal="right" vertical="center"/>
    </xf>
    <xf numFmtId="0" fontId="12" fillId="0" borderId="38" xfId="0" applyFont="1" applyBorder="1" applyAlignment="1">
      <alignment horizontal="right" vertical="center"/>
    </xf>
    <xf numFmtId="0" fontId="12" fillId="0" borderId="27" xfId="0" applyFont="1" applyBorder="1" applyAlignment="1">
      <alignment horizontal="right" vertical="center"/>
    </xf>
    <xf numFmtId="0" fontId="12" fillId="0" borderId="47" xfId="0" applyFont="1" applyBorder="1" applyAlignment="1">
      <alignment horizontal="right" vertical="center"/>
    </xf>
    <xf numFmtId="0" fontId="8" fillId="0" borderId="26" xfId="0" applyFont="1" applyBorder="1" applyAlignment="1">
      <alignment horizontal="center" vertical="center"/>
    </xf>
    <xf numFmtId="0" fontId="3" fillId="0" borderId="49" xfId="0" applyFont="1" applyBorder="1" applyAlignment="1">
      <alignment horizontal="left" vertical="center"/>
    </xf>
    <xf numFmtId="0" fontId="3" fillId="0" borderId="35" xfId="0" applyFont="1" applyBorder="1" applyAlignment="1">
      <alignment horizontal="left" vertical="center"/>
    </xf>
    <xf numFmtId="0" fontId="3" fillId="0" borderId="32" xfId="0" applyFont="1" applyBorder="1" applyAlignment="1">
      <alignment horizontal="left" vertical="center"/>
    </xf>
    <xf numFmtId="38" fontId="3" fillId="0" borderId="29" xfId="1" applyFont="1" applyBorder="1" applyAlignment="1">
      <alignment horizontal="center" vertical="center"/>
    </xf>
    <xf numFmtId="38" fontId="21" fillId="0" borderId="4" xfId="1" applyFont="1" applyBorder="1">
      <alignment vertical="center"/>
    </xf>
    <xf numFmtId="38" fontId="12" fillId="0" borderId="21" xfId="0" applyNumberFormat="1" applyFont="1" applyBorder="1" applyAlignment="1">
      <alignment horizontal="right" vertical="center"/>
    </xf>
    <xf numFmtId="38" fontId="7" fillId="0" borderId="11" xfId="1" applyFont="1" applyFill="1" applyBorder="1" applyAlignment="1">
      <alignment horizontal="right" vertical="center"/>
    </xf>
    <xf numFmtId="38" fontId="21" fillId="0" borderId="17" xfId="1" applyFont="1" applyBorder="1" applyAlignment="1">
      <alignment horizontal="right" vertical="center"/>
    </xf>
    <xf numFmtId="38" fontId="11" fillId="0" borderId="10" xfId="1" applyFont="1" applyBorder="1" applyAlignment="1">
      <alignment horizontal="center" vertical="center"/>
    </xf>
    <xf numFmtId="38" fontId="11" fillId="0" borderId="7" xfId="1" applyFont="1" applyBorder="1" applyAlignment="1">
      <alignment horizontal="center" vertical="center"/>
    </xf>
    <xf numFmtId="38" fontId="24" fillId="0" borderId="19" xfId="1" applyFont="1" applyBorder="1" applyAlignment="1">
      <alignment horizontal="center" vertical="center"/>
    </xf>
    <xf numFmtId="38" fontId="26" fillId="0" borderId="21" xfId="1" applyFont="1" applyBorder="1">
      <alignment vertical="center"/>
    </xf>
    <xf numFmtId="38" fontId="26" fillId="0" borderId="21" xfId="0" applyNumberFormat="1" applyFont="1" applyBorder="1">
      <alignment vertical="center"/>
    </xf>
    <xf numFmtId="0" fontId="3" fillId="0" borderId="0" xfId="0" applyFont="1" applyAlignment="1">
      <alignment horizontal="left" vertical="center"/>
    </xf>
    <xf numFmtId="0" fontId="6" fillId="0" borderId="51" xfId="0" applyFont="1" applyBorder="1">
      <alignment vertical="center"/>
    </xf>
    <xf numFmtId="0" fontId="24" fillId="0" borderId="18" xfId="0" applyFont="1" applyBorder="1" applyAlignment="1">
      <alignment horizontal="center" vertical="center"/>
    </xf>
    <xf numFmtId="38" fontId="17" fillId="0" borderId="53" xfId="1" applyFont="1" applyFill="1" applyBorder="1" applyAlignment="1">
      <alignment horizontal="center" vertical="center"/>
    </xf>
    <xf numFmtId="38" fontId="18" fillId="0" borderId="0" xfId="1" applyFont="1" applyFill="1" applyAlignment="1">
      <alignment horizontal="center" vertical="center"/>
    </xf>
    <xf numFmtId="38" fontId="19" fillId="0" borderId="0" xfId="1" applyFont="1" applyFill="1">
      <alignment vertical="center"/>
    </xf>
    <xf numFmtId="38" fontId="18" fillId="0" borderId="23" xfId="1" applyFont="1" applyFill="1" applyBorder="1" applyAlignment="1">
      <alignment vertical="center"/>
    </xf>
    <xf numFmtId="38" fontId="18" fillId="0" borderId="0" xfId="1" applyFont="1" applyFill="1" applyBorder="1" applyAlignment="1">
      <alignment vertical="center"/>
    </xf>
    <xf numFmtId="38" fontId="15" fillId="0" borderId="54" xfId="1" applyFont="1" applyFill="1" applyBorder="1" applyAlignment="1">
      <alignment horizontal="center" vertical="center"/>
    </xf>
    <xf numFmtId="0" fontId="5" fillId="0" borderId="55" xfId="0" applyFont="1" applyBorder="1" applyAlignment="1">
      <alignment horizontal="center" vertical="center" shrinkToFit="1"/>
    </xf>
    <xf numFmtId="38" fontId="15" fillId="0" borderId="56" xfId="1" applyFont="1" applyFill="1" applyBorder="1" applyAlignment="1">
      <alignment horizontal="center" vertical="center"/>
    </xf>
    <xf numFmtId="38" fontId="15" fillId="0" borderId="40" xfId="1" applyFont="1" applyFill="1" applyBorder="1" applyAlignment="1">
      <alignment horizontal="center" vertical="center"/>
    </xf>
    <xf numFmtId="0" fontId="5" fillId="0" borderId="31" xfId="0" applyFont="1" applyBorder="1" applyAlignment="1">
      <alignment horizontal="center" vertical="center" shrinkToFit="1"/>
    </xf>
    <xf numFmtId="38" fontId="20" fillId="0" borderId="57" xfId="1" applyFont="1" applyFill="1" applyBorder="1" applyAlignment="1">
      <alignment horizontal="left" vertical="center"/>
    </xf>
    <xf numFmtId="38" fontId="15" fillId="0" borderId="18" xfId="1" applyFont="1" applyFill="1" applyBorder="1">
      <alignment vertical="center"/>
    </xf>
    <xf numFmtId="38" fontId="15" fillId="0" borderId="29" xfId="1" applyFont="1" applyFill="1" applyBorder="1">
      <alignment vertical="center"/>
    </xf>
    <xf numFmtId="38" fontId="15" fillId="0" borderId="55" xfId="1" applyFont="1" applyFill="1" applyBorder="1">
      <alignment vertical="center"/>
    </xf>
    <xf numFmtId="38" fontId="15" fillId="0" borderId="41" xfId="1" applyFont="1" applyFill="1" applyBorder="1">
      <alignment vertical="center"/>
    </xf>
    <xf numFmtId="38" fontId="15" fillId="0" borderId="25" xfId="1" applyFont="1" applyFill="1" applyBorder="1">
      <alignment vertical="center"/>
    </xf>
    <xf numFmtId="38" fontId="15" fillId="0" borderId="16" xfId="1" applyFont="1" applyFill="1" applyBorder="1">
      <alignment vertical="center"/>
    </xf>
    <xf numFmtId="38" fontId="29" fillId="0" borderId="55" xfId="1" applyFont="1" applyFill="1" applyBorder="1">
      <alignment vertical="center"/>
    </xf>
    <xf numFmtId="38" fontId="15" fillId="0" borderId="58" xfId="1" applyFont="1" applyFill="1" applyBorder="1">
      <alignment vertical="center"/>
    </xf>
    <xf numFmtId="38" fontId="22" fillId="0" borderId="55" xfId="1" applyFont="1" applyFill="1" applyBorder="1">
      <alignment vertical="center"/>
    </xf>
    <xf numFmtId="38" fontId="20" fillId="0" borderId="59" xfId="1" applyFont="1" applyFill="1" applyBorder="1" applyAlignment="1">
      <alignment horizontal="left" vertical="center"/>
    </xf>
    <xf numFmtId="38" fontId="15" fillId="0" borderId="20" xfId="1" applyFont="1" applyFill="1" applyBorder="1">
      <alignment vertical="center"/>
    </xf>
    <xf numFmtId="38" fontId="15" fillId="0" borderId="60" xfId="1" applyFont="1" applyFill="1" applyBorder="1">
      <alignment vertical="center"/>
    </xf>
    <xf numFmtId="38" fontId="15" fillId="0" borderId="61" xfId="1" applyFont="1" applyFill="1" applyBorder="1">
      <alignment vertical="center"/>
    </xf>
    <xf numFmtId="38" fontId="15" fillId="0" borderId="62" xfId="1" applyFont="1" applyFill="1" applyBorder="1">
      <alignment vertical="center"/>
    </xf>
    <xf numFmtId="38" fontId="15" fillId="0" borderId="27" xfId="1" applyFont="1" applyFill="1" applyBorder="1">
      <alignment vertical="center"/>
    </xf>
    <xf numFmtId="38" fontId="20" fillId="0" borderId="63" xfId="1" applyFont="1" applyFill="1" applyBorder="1" applyAlignment="1">
      <alignment horizontal="center" vertical="center"/>
    </xf>
    <xf numFmtId="38" fontId="15" fillId="0" borderId="39" xfId="1" applyFont="1" applyFill="1" applyBorder="1">
      <alignment vertical="center"/>
    </xf>
    <xf numFmtId="38" fontId="15" fillId="0" borderId="64" xfId="1" applyFont="1" applyFill="1" applyBorder="1">
      <alignment vertical="center"/>
    </xf>
    <xf numFmtId="38" fontId="15" fillId="0" borderId="65" xfId="1" applyFont="1" applyFill="1" applyBorder="1">
      <alignment vertical="center"/>
    </xf>
    <xf numFmtId="38" fontId="15" fillId="0" borderId="47" xfId="1" applyFont="1" applyFill="1" applyBorder="1">
      <alignment vertical="center"/>
    </xf>
    <xf numFmtId="38" fontId="19" fillId="0" borderId="0" xfId="1" applyFont="1" applyFill="1" applyBorder="1">
      <alignment vertical="center"/>
    </xf>
    <xf numFmtId="38" fontId="19" fillId="0" borderId="0" xfId="1" applyFont="1" applyFill="1" applyAlignment="1">
      <alignment horizontal="left" vertical="center"/>
    </xf>
    <xf numFmtId="0" fontId="7" fillId="0" borderId="0" xfId="0" applyFont="1">
      <alignment vertical="center"/>
    </xf>
    <xf numFmtId="38" fontId="12" fillId="0" borderId="12" xfId="1" applyFont="1" applyBorder="1" applyAlignment="1">
      <alignment vertical="center"/>
    </xf>
    <xf numFmtId="38" fontId="30" fillId="0" borderId="15" xfId="1" applyFont="1" applyBorder="1" applyAlignment="1">
      <alignment horizontal="center" vertical="center"/>
    </xf>
    <xf numFmtId="38" fontId="30" fillId="0" borderId="19" xfId="1" applyFont="1" applyBorder="1" applyAlignment="1">
      <alignment horizontal="center" vertical="center"/>
    </xf>
    <xf numFmtId="38" fontId="31" fillId="0" borderId="62" xfId="1" applyFont="1" applyBorder="1" applyAlignment="1">
      <alignment vertical="center"/>
    </xf>
    <xf numFmtId="38" fontId="32" fillId="0" borderId="60" xfId="1" applyFont="1" applyBorder="1" applyAlignment="1">
      <alignment horizontal="right" vertical="center"/>
    </xf>
    <xf numFmtId="38" fontId="32" fillId="0" borderId="11" xfId="1" applyFont="1" applyFill="1" applyBorder="1" applyAlignment="1">
      <alignment horizontal="right" vertical="center"/>
    </xf>
    <xf numFmtId="38" fontId="32" fillId="0" borderId="60" xfId="1" applyFont="1" applyBorder="1" applyAlignment="1">
      <alignment vertical="center"/>
    </xf>
    <xf numFmtId="38" fontId="9" fillId="0" borderId="44" xfId="1" applyFont="1" applyFill="1" applyBorder="1" applyAlignment="1">
      <alignment vertical="center"/>
    </xf>
    <xf numFmtId="38" fontId="7" fillId="0" borderId="11" xfId="1" applyFont="1" applyFill="1" applyBorder="1" applyAlignment="1">
      <alignment vertical="center"/>
    </xf>
    <xf numFmtId="38" fontId="8" fillId="0" borderId="15" xfId="1" applyFont="1" applyFill="1" applyBorder="1" applyAlignment="1">
      <alignment horizontal="center" vertical="center"/>
    </xf>
    <xf numFmtId="38" fontId="9" fillId="0" borderId="41" xfId="1" applyFont="1" applyFill="1" applyBorder="1" applyAlignment="1">
      <alignment vertical="center"/>
    </xf>
    <xf numFmtId="38" fontId="7" fillId="0" borderId="16" xfId="1" applyFont="1" applyFill="1" applyBorder="1" applyAlignment="1">
      <alignment vertical="center"/>
    </xf>
    <xf numFmtId="38" fontId="7" fillId="0" borderId="60" xfId="1" applyFont="1" applyFill="1" applyBorder="1" applyAlignment="1">
      <alignment horizontal="right" vertical="center"/>
    </xf>
    <xf numFmtId="38" fontId="3" fillId="0" borderId="66" xfId="1" applyFont="1" applyFill="1" applyBorder="1" applyAlignment="1">
      <alignment horizontal="center" vertical="center"/>
    </xf>
    <xf numFmtId="38" fontId="9" fillId="0" borderId="67" xfId="1" applyFont="1" applyFill="1" applyBorder="1" applyAlignment="1">
      <alignment vertical="center"/>
    </xf>
    <xf numFmtId="38" fontId="7" fillId="0" borderId="68" xfId="1" applyFont="1" applyFill="1" applyBorder="1" applyAlignment="1">
      <alignment vertical="center"/>
    </xf>
    <xf numFmtId="0" fontId="16" fillId="0" borderId="28" xfId="0" applyFont="1" applyBorder="1" applyAlignment="1">
      <alignment horizontal="right" vertical="center"/>
    </xf>
    <xf numFmtId="38" fontId="30" fillId="0" borderId="37" xfId="1" applyFont="1" applyBorder="1" applyAlignment="1">
      <alignment horizontal="center" vertical="center"/>
    </xf>
    <xf numFmtId="38" fontId="30" fillId="0" borderId="43" xfId="1" applyFont="1" applyBorder="1" applyAlignment="1">
      <alignment horizontal="center" vertical="center"/>
    </xf>
    <xf numFmtId="0" fontId="6" fillId="0" borderId="70" xfId="0" applyFont="1" applyBorder="1">
      <alignment vertical="center"/>
    </xf>
    <xf numFmtId="0" fontId="3" fillId="0" borderId="71" xfId="0" applyFont="1" applyBorder="1" applyAlignment="1">
      <alignment horizontal="center" vertical="center"/>
    </xf>
    <xf numFmtId="38" fontId="12" fillId="0" borderId="72" xfId="1" applyFont="1" applyBorder="1" applyAlignment="1">
      <alignment horizontal="right" vertical="center"/>
    </xf>
    <xf numFmtId="38" fontId="26" fillId="0" borderId="17" xfId="1" applyFont="1" applyBorder="1" applyAlignment="1">
      <alignment horizontal="right" vertical="center"/>
    </xf>
    <xf numFmtId="0" fontId="12" fillId="0" borderId="31" xfId="0" applyFont="1" applyBorder="1" applyAlignment="1">
      <alignment horizontal="right" vertical="center"/>
    </xf>
    <xf numFmtId="0" fontId="31" fillId="0" borderId="62" xfId="0" applyFont="1" applyBorder="1">
      <alignment vertical="center"/>
    </xf>
    <xf numFmtId="0" fontId="3" fillId="0" borderId="34" xfId="0" applyFont="1" applyBorder="1" applyAlignment="1">
      <alignment horizontal="center" vertical="center"/>
    </xf>
    <xf numFmtId="38" fontId="3" fillId="0" borderId="10" xfId="1" applyFont="1" applyFill="1" applyBorder="1" applyAlignment="1">
      <alignment horizontal="center" vertical="center"/>
    </xf>
    <xf numFmtId="0" fontId="9" fillId="0" borderId="44" xfId="0" applyFont="1" applyBorder="1">
      <alignment vertical="center"/>
    </xf>
    <xf numFmtId="38" fontId="12" fillId="0" borderId="14" xfId="1" applyFont="1" applyFill="1" applyBorder="1" applyAlignment="1">
      <alignment horizontal="right" vertical="center"/>
    </xf>
    <xf numFmtId="38" fontId="3" fillId="0" borderId="13" xfId="1" applyFont="1" applyFill="1" applyBorder="1" applyAlignment="1">
      <alignment horizontal="center" vertical="center"/>
    </xf>
    <xf numFmtId="38" fontId="7" fillId="0" borderId="14" xfId="1" applyFont="1" applyFill="1" applyBorder="1" applyAlignment="1">
      <alignment horizontal="right" vertical="center"/>
    </xf>
    <xf numFmtId="38" fontId="12" fillId="0" borderId="24" xfId="1" applyFont="1" applyFill="1" applyBorder="1" applyAlignment="1">
      <alignment horizontal="right" vertical="center"/>
    </xf>
    <xf numFmtId="38" fontId="3" fillId="0" borderId="28" xfId="1" applyFont="1" applyFill="1" applyBorder="1" applyAlignment="1">
      <alignment horizontal="center" vertical="center"/>
    </xf>
    <xf numFmtId="38" fontId="12" fillId="0" borderId="12" xfId="1" applyFont="1" applyFill="1" applyBorder="1" applyAlignment="1">
      <alignment horizontal="right" vertical="center"/>
    </xf>
    <xf numFmtId="38" fontId="3" fillId="0" borderId="30" xfId="1" applyFont="1" applyFill="1" applyBorder="1" applyAlignment="1">
      <alignment horizontal="center" vertical="center"/>
    </xf>
    <xf numFmtId="38" fontId="7" fillId="0" borderId="12" xfId="1" applyFont="1" applyFill="1" applyBorder="1" applyAlignment="1">
      <alignment horizontal="right" vertical="center"/>
    </xf>
    <xf numFmtId="38" fontId="12" fillId="0" borderId="31" xfId="1" applyFont="1" applyFill="1" applyBorder="1" applyAlignment="1">
      <alignment horizontal="right" vertical="center"/>
    </xf>
    <xf numFmtId="38" fontId="3" fillId="0" borderId="19" xfId="1" applyFont="1" applyFill="1" applyBorder="1" applyAlignment="1">
      <alignment horizontal="center" vertical="center"/>
    </xf>
    <xf numFmtId="38" fontId="12" fillId="0" borderId="21" xfId="1" applyFont="1" applyFill="1" applyBorder="1" applyAlignment="1">
      <alignment horizontal="right" vertical="center"/>
    </xf>
    <xf numFmtId="38" fontId="3" fillId="0" borderId="20" xfId="1" applyFont="1" applyFill="1" applyBorder="1" applyAlignment="1">
      <alignment horizontal="center" vertical="center"/>
    </xf>
    <xf numFmtId="38" fontId="7" fillId="0" borderId="21" xfId="1" applyFont="1" applyFill="1" applyBorder="1" applyAlignment="1">
      <alignment horizontal="right" vertical="center"/>
    </xf>
    <xf numFmtId="38" fontId="12" fillId="0" borderId="27" xfId="1" applyFont="1" applyFill="1" applyBorder="1" applyAlignment="1">
      <alignment horizontal="right" vertical="center"/>
    </xf>
    <xf numFmtId="38" fontId="3" fillId="0" borderId="2" xfId="1" applyFont="1" applyFill="1" applyBorder="1" applyAlignment="1">
      <alignment vertical="center"/>
    </xf>
    <xf numFmtId="38" fontId="3" fillId="0" borderId="6" xfId="1" applyFont="1" applyFill="1" applyBorder="1" applyAlignment="1">
      <alignment vertical="center"/>
    </xf>
    <xf numFmtId="38" fontId="12" fillId="0" borderId="17" xfId="1" applyFont="1" applyFill="1" applyBorder="1" applyAlignment="1">
      <alignment horizontal="right" vertical="center"/>
    </xf>
    <xf numFmtId="38" fontId="3" fillId="0" borderId="15" xfId="1" applyFont="1" applyFill="1" applyBorder="1" applyAlignment="1">
      <alignment horizontal="center" vertical="center"/>
    </xf>
    <xf numFmtId="38" fontId="7" fillId="0" borderId="16" xfId="1" applyFont="1" applyFill="1" applyBorder="1" applyAlignment="1">
      <alignment horizontal="right" vertical="center"/>
    </xf>
    <xf numFmtId="38" fontId="3" fillId="0" borderId="18" xfId="1" applyFont="1" applyFill="1" applyBorder="1" applyAlignment="1">
      <alignment horizontal="center" vertical="center"/>
    </xf>
    <xf numFmtId="38" fontId="12" fillId="0" borderId="25" xfId="1" applyFont="1" applyFill="1" applyBorder="1" applyAlignment="1">
      <alignment horizontal="right" vertical="center"/>
    </xf>
    <xf numFmtId="0" fontId="3" fillId="0" borderId="73" xfId="0" applyFont="1" applyBorder="1">
      <alignment vertical="center"/>
    </xf>
    <xf numFmtId="38" fontId="7" fillId="0" borderId="24" xfId="1" applyFont="1" applyFill="1" applyBorder="1" applyAlignment="1">
      <alignment horizontal="right" vertical="center"/>
    </xf>
    <xf numFmtId="38" fontId="7" fillId="0" borderId="17" xfId="1" applyFont="1" applyFill="1" applyBorder="1" applyAlignment="1">
      <alignment horizontal="right" vertical="center"/>
    </xf>
    <xf numFmtId="38" fontId="7" fillId="0" borderId="25" xfId="1" applyFont="1" applyFill="1" applyBorder="1" applyAlignment="1">
      <alignment horizontal="right" vertical="center"/>
    </xf>
    <xf numFmtId="38" fontId="7" fillId="0" borderId="31" xfId="1" applyFont="1" applyFill="1" applyBorder="1" applyAlignment="1">
      <alignment horizontal="right" vertical="center"/>
    </xf>
    <xf numFmtId="38" fontId="7" fillId="0" borderId="27" xfId="1" applyFont="1" applyFill="1" applyBorder="1" applyAlignment="1">
      <alignment horizontal="right" vertical="center"/>
    </xf>
    <xf numFmtId="38" fontId="9" fillId="0" borderId="62" xfId="1" applyFont="1" applyFill="1" applyBorder="1" applyAlignment="1">
      <alignment vertical="center"/>
    </xf>
    <xf numFmtId="38" fontId="7" fillId="0" borderId="60" xfId="1" applyFont="1" applyFill="1" applyBorder="1" applyAlignment="1">
      <alignment vertical="center"/>
    </xf>
    <xf numFmtId="38" fontId="12" fillId="0" borderId="45" xfId="1" applyFont="1" applyFill="1" applyBorder="1" applyAlignment="1">
      <alignment horizontal="right" vertical="center"/>
    </xf>
    <xf numFmtId="0" fontId="3" fillId="0" borderId="10" xfId="0" applyFont="1" applyBorder="1" applyAlignment="1">
      <alignment horizontal="center" vertical="center"/>
    </xf>
    <xf numFmtId="0" fontId="3" fillId="0" borderId="28" xfId="0" applyFont="1" applyBorder="1">
      <alignment vertical="center"/>
    </xf>
    <xf numFmtId="0" fontId="3" fillId="0" borderId="2" xfId="0" applyFont="1" applyBorder="1">
      <alignment vertical="center"/>
    </xf>
    <xf numFmtId="0" fontId="3" fillId="0" borderId="15" xfId="0" applyFont="1" applyBorder="1">
      <alignment vertical="center"/>
    </xf>
    <xf numFmtId="0" fontId="3" fillId="0" borderId="19" xfId="0" applyFont="1" applyBorder="1" applyAlignment="1">
      <alignment horizontal="center" vertical="center"/>
    </xf>
    <xf numFmtId="38" fontId="8" fillId="0" borderId="2" xfId="1" applyFont="1" applyFill="1" applyBorder="1" applyAlignment="1">
      <alignment vertical="center"/>
    </xf>
    <xf numFmtId="38" fontId="3" fillId="0" borderId="0" xfId="1" applyFont="1" applyFill="1" applyBorder="1" applyAlignment="1">
      <alignment horizontal="center" vertical="center"/>
    </xf>
    <xf numFmtId="0" fontId="5" fillId="0" borderId="66" xfId="0" applyFont="1" applyBorder="1" applyAlignment="1">
      <alignment horizontal="center" vertical="center"/>
    </xf>
    <xf numFmtId="38" fontId="3" fillId="0" borderId="74" xfId="1" applyFont="1" applyFill="1" applyBorder="1" applyAlignment="1">
      <alignment horizontal="center" vertical="center"/>
    </xf>
    <xf numFmtId="38" fontId="3" fillId="0" borderId="52" xfId="1" applyFont="1" applyFill="1" applyBorder="1" applyAlignment="1">
      <alignment horizontal="center" vertical="center"/>
    </xf>
    <xf numFmtId="38" fontId="12" fillId="0" borderId="58" xfId="1" applyFont="1" applyFill="1" applyBorder="1" applyAlignment="1">
      <alignment horizontal="right" vertical="center"/>
    </xf>
    <xf numFmtId="38" fontId="3" fillId="0" borderId="42" xfId="1" applyFont="1" applyFill="1" applyBorder="1" applyAlignment="1">
      <alignment horizontal="center" vertical="center"/>
    </xf>
    <xf numFmtId="0" fontId="3" fillId="0" borderId="42" xfId="0" applyFont="1" applyBorder="1">
      <alignment vertical="center"/>
    </xf>
    <xf numFmtId="0" fontId="3" fillId="0" borderId="2" xfId="0" applyFont="1" applyBorder="1" applyAlignment="1">
      <alignment horizontal="center" vertical="center"/>
    </xf>
    <xf numFmtId="38" fontId="12" fillId="0" borderId="4" xfId="1" applyFont="1" applyFill="1" applyBorder="1" applyAlignment="1">
      <alignment horizontal="right" vertical="center"/>
    </xf>
    <xf numFmtId="38" fontId="3" fillId="0" borderId="7" xfId="1" applyFont="1" applyFill="1" applyBorder="1" applyAlignment="1">
      <alignment horizontal="center" vertical="center"/>
    </xf>
    <xf numFmtId="38" fontId="7" fillId="0" borderId="4" xfId="1" applyFont="1" applyFill="1" applyBorder="1" applyAlignment="1">
      <alignment horizontal="right" vertical="center"/>
    </xf>
    <xf numFmtId="38" fontId="12" fillId="0" borderId="3" xfId="1" applyFont="1" applyFill="1" applyBorder="1" applyAlignment="1">
      <alignment horizontal="right" vertical="center"/>
    </xf>
    <xf numFmtId="0" fontId="9" fillId="0" borderId="62" xfId="0" applyFont="1" applyBorder="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7" fillId="0" borderId="3" xfId="1" applyFont="1" applyFill="1" applyBorder="1" applyAlignment="1">
      <alignment horizontal="right" vertical="center"/>
    </xf>
    <xf numFmtId="0" fontId="34" fillId="0" borderId="0" xfId="0" applyFont="1">
      <alignment vertical="center"/>
    </xf>
    <xf numFmtId="38" fontId="8" fillId="0" borderId="33" xfId="1" applyFont="1" applyBorder="1" applyAlignment="1">
      <alignment horizontal="center" vertical="center"/>
    </xf>
    <xf numFmtId="0" fontId="8" fillId="0" borderId="33" xfId="0" applyFont="1" applyBorder="1">
      <alignment vertical="center"/>
    </xf>
    <xf numFmtId="38" fontId="12" fillId="0" borderId="38" xfId="1" applyFont="1" applyFill="1" applyBorder="1" applyAlignment="1">
      <alignment horizontal="right" vertical="center"/>
    </xf>
    <xf numFmtId="38" fontId="7" fillId="0" borderId="68" xfId="1" applyFont="1" applyFill="1" applyBorder="1" applyAlignment="1">
      <alignment horizontal="right" vertical="center"/>
    </xf>
    <xf numFmtId="38" fontId="3" fillId="0" borderId="13" xfId="1" applyFont="1" applyFill="1" applyBorder="1" applyAlignment="1">
      <alignment vertical="center"/>
    </xf>
    <xf numFmtId="38" fontId="12" fillId="0" borderId="17" xfId="1" applyFont="1" applyFill="1" applyBorder="1">
      <alignment vertical="center"/>
    </xf>
    <xf numFmtId="0" fontId="13" fillId="0" borderId="12" xfId="0" applyFont="1" applyBorder="1">
      <alignment vertical="center"/>
    </xf>
    <xf numFmtId="38" fontId="12" fillId="0" borderId="12" xfId="1" applyFont="1" applyFill="1" applyBorder="1">
      <alignment vertical="center"/>
    </xf>
    <xf numFmtId="38" fontId="12" fillId="0" borderId="21" xfId="1" applyFont="1" applyFill="1" applyBorder="1">
      <alignment vertical="center"/>
    </xf>
    <xf numFmtId="38" fontId="3" fillId="0" borderId="75" xfId="1" applyFont="1" applyFill="1" applyBorder="1" applyAlignment="1">
      <alignment horizontal="center" vertical="center"/>
    </xf>
    <xf numFmtId="0" fontId="9" fillId="0" borderId="76" xfId="0" applyFont="1" applyBorder="1">
      <alignment vertical="center"/>
    </xf>
    <xf numFmtId="38" fontId="7" fillId="0" borderId="77" xfId="1" applyFont="1" applyFill="1" applyBorder="1" applyAlignment="1">
      <alignment vertical="center"/>
    </xf>
    <xf numFmtId="0" fontId="3" fillId="0" borderId="52" xfId="0" applyFont="1" applyBorder="1">
      <alignment vertical="center"/>
    </xf>
    <xf numFmtId="38" fontId="12" fillId="0" borderId="45" xfId="1" applyFont="1" applyFill="1" applyBorder="1">
      <alignment vertical="center"/>
    </xf>
    <xf numFmtId="0" fontId="3" fillId="0" borderId="45" xfId="0" applyFont="1" applyBorder="1">
      <alignment vertical="center"/>
    </xf>
    <xf numFmtId="0" fontId="3" fillId="0" borderId="58" xfId="0" applyFont="1" applyBorder="1">
      <alignment vertical="center"/>
    </xf>
    <xf numFmtId="0" fontId="8" fillId="0" borderId="1" xfId="0" applyFont="1" applyBorder="1" applyAlignment="1">
      <alignment horizontal="center" vertical="center"/>
    </xf>
    <xf numFmtId="0" fontId="9" fillId="0" borderId="67" xfId="0" applyFont="1" applyBorder="1">
      <alignment vertical="center"/>
    </xf>
    <xf numFmtId="38" fontId="12" fillId="0" borderId="4" xfId="1" applyFont="1" applyFill="1" applyBorder="1">
      <alignment vertical="center"/>
    </xf>
    <xf numFmtId="38" fontId="7" fillId="0" borderId="14" xfId="1" applyFont="1" applyFill="1" applyBorder="1">
      <alignment vertical="center"/>
    </xf>
    <xf numFmtId="0" fontId="7" fillId="0" borderId="14" xfId="0" applyFont="1" applyBorder="1">
      <alignment vertical="center"/>
    </xf>
    <xf numFmtId="38" fontId="3" fillId="0" borderId="39" xfId="1" applyFont="1" applyFill="1" applyBorder="1" applyAlignment="1">
      <alignment horizontal="center" vertical="center"/>
    </xf>
    <xf numFmtId="0" fontId="7" fillId="0" borderId="38" xfId="0" applyFont="1" applyBorder="1">
      <alignment vertical="center"/>
    </xf>
    <xf numFmtId="38" fontId="12" fillId="0" borderId="47" xfId="1" applyFont="1" applyFill="1" applyBorder="1">
      <alignment vertical="center"/>
    </xf>
    <xf numFmtId="38" fontId="12" fillId="0" borderId="3" xfId="1" applyFont="1" applyFill="1" applyBorder="1">
      <alignment vertical="center"/>
    </xf>
    <xf numFmtId="0" fontId="12" fillId="0" borderId="14" xfId="0" applyFont="1" applyBorder="1">
      <alignment vertical="center"/>
    </xf>
    <xf numFmtId="0" fontId="3" fillId="0" borderId="79" xfId="0" applyFont="1" applyBorder="1" applyAlignment="1">
      <alignment horizontal="center" vertical="center"/>
    </xf>
    <xf numFmtId="38" fontId="3" fillId="0" borderId="43" xfId="1" applyFont="1" applyFill="1" applyBorder="1" applyAlignment="1">
      <alignment horizontal="center" vertical="center"/>
    </xf>
    <xf numFmtId="0" fontId="3" fillId="0" borderId="46" xfId="0" applyFont="1" applyBorder="1">
      <alignment vertical="center"/>
    </xf>
    <xf numFmtId="0" fontId="13" fillId="0" borderId="46" xfId="0" applyFont="1" applyBorder="1">
      <alignment vertical="center"/>
    </xf>
    <xf numFmtId="0" fontId="7" fillId="0" borderId="46" xfId="0" applyFont="1" applyBorder="1">
      <alignment vertical="center"/>
    </xf>
    <xf numFmtId="0" fontId="12" fillId="0" borderId="46" xfId="0" applyFont="1" applyBorder="1">
      <alignment vertical="center"/>
    </xf>
    <xf numFmtId="0" fontId="13" fillId="0" borderId="21" xfId="0" applyFont="1" applyBorder="1">
      <alignment vertical="center"/>
    </xf>
    <xf numFmtId="0" fontId="12" fillId="0" borderId="21" xfId="0" applyFont="1" applyBorder="1">
      <alignment vertical="center"/>
    </xf>
    <xf numFmtId="38" fontId="12" fillId="0" borderId="27" xfId="1" applyFont="1" applyFill="1" applyBorder="1">
      <alignment vertical="center"/>
    </xf>
    <xf numFmtId="38" fontId="8" fillId="0" borderId="73" xfId="1" applyFont="1" applyFill="1" applyBorder="1" applyAlignment="1">
      <alignment horizontal="center" vertical="center"/>
    </xf>
    <xf numFmtId="38" fontId="10" fillId="0" borderId="18" xfId="1" applyFont="1" applyFill="1" applyBorder="1" applyAlignment="1">
      <alignment horizontal="center" vertical="center"/>
    </xf>
    <xf numFmtId="38" fontId="30" fillId="0" borderId="15" xfId="1" applyFont="1" applyFill="1" applyBorder="1" applyAlignment="1">
      <alignment horizontal="center" vertical="center"/>
    </xf>
    <xf numFmtId="0" fontId="31" fillId="0" borderId="41" xfId="0" applyFont="1" applyBorder="1">
      <alignment vertical="center"/>
    </xf>
    <xf numFmtId="38" fontId="32" fillId="0" borderId="16" xfId="1" applyFont="1" applyFill="1" applyBorder="1" applyAlignment="1">
      <alignment horizontal="right" vertical="center"/>
    </xf>
    <xf numFmtId="38" fontId="7" fillId="0" borderId="29" xfId="1" applyFont="1" applyFill="1" applyBorder="1" applyAlignment="1">
      <alignment horizontal="right" vertical="center"/>
    </xf>
    <xf numFmtId="0" fontId="3" fillId="0" borderId="0" xfId="0" applyFont="1" applyAlignment="1">
      <alignment horizontal="right" vertical="center"/>
    </xf>
    <xf numFmtId="38" fontId="3" fillId="0" borderId="37" xfId="1" applyFont="1" applyFill="1" applyBorder="1" applyAlignment="1">
      <alignment horizontal="center" vertical="center"/>
    </xf>
    <xf numFmtId="38" fontId="7" fillId="0" borderId="38" xfId="1" applyFont="1" applyFill="1" applyBorder="1" applyAlignment="1">
      <alignment horizontal="right" vertical="center"/>
    </xf>
    <xf numFmtId="38" fontId="7" fillId="0" borderId="47" xfId="1" applyFont="1" applyFill="1" applyBorder="1" applyAlignment="1">
      <alignment horizontal="right" vertical="center"/>
    </xf>
    <xf numFmtId="38" fontId="30" fillId="0" borderId="28" xfId="1" applyFont="1" applyFill="1" applyBorder="1" applyAlignment="1">
      <alignment horizontal="center" vertical="center"/>
    </xf>
    <xf numFmtId="38" fontId="30" fillId="0" borderId="18" xfId="1" applyFont="1" applyFill="1" applyBorder="1" applyAlignment="1">
      <alignment horizontal="center" vertical="center"/>
    </xf>
    <xf numFmtId="38" fontId="24" fillId="0" borderId="52" xfId="1" applyFont="1" applyFill="1" applyBorder="1" applyAlignment="1">
      <alignment horizontal="center" vertical="center"/>
    </xf>
    <xf numFmtId="38" fontId="30" fillId="0" borderId="10" xfId="1" applyFont="1" applyFill="1" applyBorder="1" applyAlignment="1">
      <alignment horizontal="center" vertical="center"/>
    </xf>
    <xf numFmtId="0" fontId="31" fillId="0" borderId="44" xfId="0" applyFont="1" applyBorder="1">
      <alignment vertical="center"/>
    </xf>
    <xf numFmtId="38" fontId="12" fillId="0" borderId="46" xfId="1" applyFont="1" applyFill="1" applyBorder="1" applyAlignment="1">
      <alignment horizontal="right" vertical="center"/>
    </xf>
    <xf numFmtId="0" fontId="27" fillId="0" borderId="70" xfId="0" applyFont="1" applyBorder="1" applyAlignment="1">
      <alignment vertical="center" shrinkToFit="1"/>
    </xf>
    <xf numFmtId="0" fontId="27" fillId="0" borderId="44" xfId="0" applyFont="1" applyBorder="1">
      <alignment vertical="center"/>
    </xf>
    <xf numFmtId="0" fontId="27" fillId="0" borderId="11" xfId="0" applyFont="1" applyBorder="1">
      <alignment vertical="center"/>
    </xf>
    <xf numFmtId="38" fontId="12" fillId="0" borderId="80" xfId="1" applyFont="1" applyFill="1" applyBorder="1" applyAlignment="1">
      <alignment horizontal="right" vertical="center"/>
    </xf>
    <xf numFmtId="0" fontId="3" fillId="0" borderId="37" xfId="0" applyFont="1" applyBorder="1">
      <alignment vertical="center"/>
    </xf>
    <xf numFmtId="38" fontId="7" fillId="0" borderId="64" xfId="1" applyFont="1" applyFill="1" applyBorder="1" applyAlignment="1">
      <alignment horizontal="right" vertical="center"/>
    </xf>
    <xf numFmtId="38" fontId="24" fillId="0" borderId="39" xfId="1" applyFont="1" applyFill="1" applyBorder="1" applyAlignment="1">
      <alignment horizontal="center" vertical="center"/>
    </xf>
    <xf numFmtId="0" fontId="28" fillId="0" borderId="69" xfId="0" applyFont="1" applyBorder="1">
      <alignment vertical="center"/>
    </xf>
    <xf numFmtId="38" fontId="25" fillId="0" borderId="64" xfId="1" applyFont="1" applyFill="1" applyBorder="1" applyAlignment="1">
      <alignment horizontal="right" vertical="center"/>
    </xf>
    <xf numFmtId="0" fontId="9" fillId="0" borderId="69" xfId="0" applyFont="1" applyBorder="1">
      <alignment vertical="center"/>
    </xf>
    <xf numFmtId="38" fontId="12" fillId="0" borderId="47" xfId="1" applyFont="1" applyFill="1" applyBorder="1" applyAlignment="1">
      <alignment horizontal="right" vertical="center"/>
    </xf>
    <xf numFmtId="0" fontId="30" fillId="0" borderId="39" xfId="0" applyFont="1" applyBorder="1" applyAlignment="1">
      <alignment horizontal="center" vertical="center"/>
    </xf>
    <xf numFmtId="38" fontId="31" fillId="0" borderId="41" xfId="1" applyFont="1" applyFill="1" applyBorder="1" applyAlignment="1">
      <alignment vertical="center"/>
    </xf>
    <xf numFmtId="38" fontId="30" fillId="0" borderId="19" xfId="1" applyFont="1" applyFill="1" applyBorder="1" applyAlignment="1">
      <alignment horizontal="center" vertical="center"/>
    </xf>
    <xf numFmtId="38" fontId="32" fillId="0" borderId="60" xfId="1" applyFont="1" applyFill="1" applyBorder="1" applyAlignment="1">
      <alignment horizontal="right" vertical="center"/>
    </xf>
    <xf numFmtId="0" fontId="3" fillId="0" borderId="71" xfId="0" applyFont="1" applyBorder="1">
      <alignment vertical="center"/>
    </xf>
    <xf numFmtId="0" fontId="30" fillId="0" borderId="20" xfId="0" applyFont="1" applyBorder="1" applyAlignment="1">
      <alignment horizontal="center" vertical="center"/>
    </xf>
    <xf numFmtId="38" fontId="3" fillId="0" borderId="0" xfId="1" applyFont="1" applyFill="1" applyBorder="1" applyAlignment="1">
      <alignment vertical="center"/>
    </xf>
    <xf numFmtId="0" fontId="30" fillId="0" borderId="0" xfId="0" applyFont="1" applyAlignment="1">
      <alignment horizontal="center" vertical="center"/>
    </xf>
    <xf numFmtId="0" fontId="31" fillId="0" borderId="0" xfId="0" applyFont="1">
      <alignment vertical="center"/>
    </xf>
    <xf numFmtId="38" fontId="32" fillId="0" borderId="0" xfId="1" applyFont="1" applyFill="1" applyBorder="1" applyAlignment="1">
      <alignment horizontal="right" vertical="center"/>
    </xf>
    <xf numFmtId="38" fontId="12" fillId="0" borderId="0" xfId="1" applyFont="1" applyFill="1" applyBorder="1" applyAlignment="1">
      <alignment horizontal="right" vertical="center"/>
    </xf>
    <xf numFmtId="38" fontId="7" fillId="0" borderId="0" xfId="1" applyFont="1" applyFill="1" applyBorder="1" applyAlignment="1">
      <alignment horizontal="right" vertical="center"/>
    </xf>
    <xf numFmtId="38" fontId="12" fillId="0" borderId="81" xfId="1" applyFont="1" applyFill="1" applyBorder="1" applyAlignment="1">
      <alignment horizontal="right" vertical="center"/>
    </xf>
    <xf numFmtId="0" fontId="5" fillId="0" borderId="0" xfId="0" applyFont="1">
      <alignment vertical="center"/>
    </xf>
    <xf numFmtId="0" fontId="30" fillId="0" borderId="66" xfId="0" applyFont="1" applyBorder="1" applyAlignment="1">
      <alignment horizontal="center" vertical="center"/>
    </xf>
    <xf numFmtId="0" fontId="31" fillId="0" borderId="67" xfId="0" applyFont="1" applyBorder="1">
      <alignment vertical="center"/>
    </xf>
    <xf numFmtId="38" fontId="32" fillId="0" borderId="68" xfId="1" applyFont="1" applyFill="1" applyBorder="1" applyAlignment="1">
      <alignment horizontal="right" vertical="center"/>
    </xf>
    <xf numFmtId="38" fontId="24" fillId="0" borderId="18" xfId="1" applyFont="1" applyFill="1" applyBorder="1" applyAlignment="1">
      <alignment horizontal="center" vertical="center"/>
    </xf>
    <xf numFmtId="38" fontId="25" fillId="0" borderId="16" xfId="1" applyFont="1" applyFill="1" applyBorder="1" applyAlignment="1">
      <alignment horizontal="right" vertical="center"/>
    </xf>
    <xf numFmtId="38" fontId="24" fillId="0" borderId="15" xfId="1" applyFont="1" applyFill="1" applyBorder="1" applyAlignment="1">
      <alignment horizontal="center" vertical="center"/>
    </xf>
    <xf numFmtId="0" fontId="28" fillId="0" borderId="41" xfId="0" applyFont="1" applyBorder="1">
      <alignment vertical="center"/>
    </xf>
    <xf numFmtId="38" fontId="7" fillId="0" borderId="23" xfId="0" applyNumberFormat="1" applyFont="1" applyBorder="1" applyAlignment="1">
      <alignment horizontal="center" vertical="center"/>
    </xf>
    <xf numFmtId="0" fontId="7" fillId="0" borderId="23" xfId="0" applyFont="1" applyBorder="1" applyAlignment="1">
      <alignment horizontal="center" vertical="center"/>
    </xf>
    <xf numFmtId="38" fontId="7" fillId="0" borderId="23" xfId="1" applyFont="1" applyFill="1" applyBorder="1" applyAlignment="1">
      <alignment horizontal="center" vertical="center"/>
    </xf>
    <xf numFmtId="38" fontId="21" fillId="0" borderId="14" xfId="1" applyFont="1" applyFill="1" applyBorder="1" applyAlignment="1">
      <alignment horizontal="right" vertical="center"/>
    </xf>
    <xf numFmtId="38" fontId="3" fillId="0" borderId="70" xfId="1" applyFont="1" applyFill="1" applyBorder="1" applyAlignment="1">
      <alignment horizontal="center" vertical="center"/>
    </xf>
    <xf numFmtId="0" fontId="11" fillId="0" borderId="18" xfId="0" applyFont="1" applyBorder="1">
      <alignment vertical="center"/>
    </xf>
    <xf numFmtId="38" fontId="21" fillId="0" borderId="25" xfId="1" applyFont="1" applyFill="1" applyBorder="1" applyAlignment="1">
      <alignment horizontal="right" vertical="center"/>
    </xf>
    <xf numFmtId="38" fontId="21" fillId="0" borderId="17" xfId="1" applyFont="1" applyFill="1" applyBorder="1">
      <alignment vertical="center"/>
    </xf>
    <xf numFmtId="38" fontId="7" fillId="0" borderId="41" xfId="1" applyFont="1" applyFill="1" applyBorder="1" applyAlignment="1">
      <alignment vertical="center"/>
    </xf>
    <xf numFmtId="0" fontId="11" fillId="0" borderId="18" xfId="0" applyFont="1" applyBorder="1" applyAlignment="1">
      <alignment horizontal="center" vertical="center"/>
    </xf>
    <xf numFmtId="38" fontId="12" fillId="0" borderId="48" xfId="1" applyFont="1" applyFill="1" applyBorder="1" applyAlignment="1">
      <alignment horizontal="right" vertical="center"/>
    </xf>
    <xf numFmtId="38" fontId="21" fillId="0" borderId="17" xfId="1" applyFont="1" applyFill="1" applyBorder="1" applyAlignment="1">
      <alignment horizontal="right" vertical="center"/>
    </xf>
    <xf numFmtId="0" fontId="24" fillId="0" borderId="15" xfId="0" applyFont="1" applyBorder="1" applyAlignment="1">
      <alignment horizontal="right" vertical="center"/>
    </xf>
    <xf numFmtId="38" fontId="8" fillId="0" borderId="49" xfId="1" applyFont="1" applyFill="1" applyBorder="1" applyAlignment="1">
      <alignment vertical="center"/>
    </xf>
    <xf numFmtId="38" fontId="3" fillId="0" borderId="0" xfId="1" applyFont="1" applyFill="1" applyBorder="1" applyAlignment="1">
      <alignment horizontal="right" vertical="center"/>
    </xf>
    <xf numFmtId="0" fontId="8" fillId="0" borderId="35" xfId="0" applyFont="1" applyBorder="1">
      <alignment vertical="center"/>
    </xf>
    <xf numFmtId="38" fontId="30" fillId="0" borderId="13" xfId="1" applyFont="1" applyFill="1" applyBorder="1" applyAlignment="1">
      <alignment horizontal="center" vertical="center"/>
    </xf>
    <xf numFmtId="38" fontId="9" fillId="0" borderId="44" xfId="1" applyFont="1" applyFill="1" applyBorder="1" applyAlignment="1">
      <alignment horizontal="right" vertical="center"/>
    </xf>
    <xf numFmtId="38" fontId="35" fillId="0" borderId="14" xfId="1" applyFont="1" applyFill="1" applyBorder="1" applyAlignment="1">
      <alignment horizontal="right" vertical="center"/>
    </xf>
    <xf numFmtId="38" fontId="30" fillId="0" borderId="11" xfId="1" applyFont="1" applyFill="1" applyBorder="1" applyAlignment="1">
      <alignment horizontal="center" vertical="center"/>
    </xf>
    <xf numFmtId="38" fontId="3" fillId="0" borderId="16" xfId="1" applyFont="1" applyFill="1" applyBorder="1" applyAlignment="1">
      <alignment horizontal="center" vertical="center"/>
    </xf>
    <xf numFmtId="38" fontId="30" fillId="0" borderId="77" xfId="1" applyFont="1" applyFill="1" applyBorder="1" applyAlignment="1">
      <alignment horizontal="center" vertical="center"/>
    </xf>
    <xf numFmtId="38" fontId="10" fillId="0" borderId="41" xfId="1" applyFont="1" applyFill="1" applyBorder="1" applyAlignment="1">
      <alignment horizontal="center" vertical="center" wrapText="1"/>
    </xf>
    <xf numFmtId="38" fontId="7" fillId="0" borderId="82" xfId="1" applyFont="1" applyFill="1" applyBorder="1" applyAlignment="1">
      <alignment vertical="center"/>
    </xf>
    <xf numFmtId="38" fontId="10" fillId="0" borderId="62" xfId="1" applyFont="1" applyFill="1" applyBorder="1" applyAlignment="1">
      <alignment horizontal="center" vertical="center" wrapText="1"/>
    </xf>
    <xf numFmtId="0" fontId="3" fillId="0" borderId="43" xfId="0" applyFont="1" applyBorder="1">
      <alignment vertical="center"/>
    </xf>
    <xf numFmtId="38" fontId="12" fillId="0" borderId="84" xfId="1" applyFont="1" applyFill="1" applyBorder="1" applyAlignment="1">
      <alignment horizontal="right" vertical="center"/>
    </xf>
    <xf numFmtId="0" fontId="8" fillId="0" borderId="32" xfId="0" applyFont="1" applyBorder="1">
      <alignment vertical="center"/>
    </xf>
    <xf numFmtId="0" fontId="3" fillId="0" borderId="70" xfId="0" applyFont="1" applyBorder="1" applyAlignment="1">
      <alignment horizontal="center" vertical="center"/>
    </xf>
    <xf numFmtId="38" fontId="7" fillId="0" borderId="51" xfId="1" applyFont="1" applyFill="1" applyBorder="1" applyAlignment="1">
      <alignment horizontal="right" vertical="center"/>
    </xf>
    <xf numFmtId="38" fontId="12" fillId="0" borderId="41" xfId="1" applyFont="1" applyFill="1" applyBorder="1" applyAlignment="1">
      <alignment horizontal="right" vertical="center"/>
    </xf>
    <xf numFmtId="0" fontId="8" fillId="0" borderId="15" xfId="0" applyFont="1" applyBorder="1" applyAlignment="1">
      <alignment horizontal="center" vertical="center"/>
    </xf>
    <xf numFmtId="38" fontId="12" fillId="0" borderId="82" xfId="1" applyFont="1" applyFill="1" applyBorder="1" applyAlignment="1">
      <alignment horizontal="right" vertical="center"/>
    </xf>
    <xf numFmtId="0" fontId="3" fillId="0" borderId="85" xfId="0" applyFont="1" applyBorder="1" applyAlignment="1">
      <alignment horizontal="center" vertical="center"/>
    </xf>
    <xf numFmtId="38" fontId="7" fillId="0" borderId="48" xfId="1" applyFont="1" applyFill="1" applyBorder="1" applyAlignment="1">
      <alignment horizontal="right" vertical="center"/>
    </xf>
    <xf numFmtId="0" fontId="24" fillId="0" borderId="85" xfId="0" applyFont="1" applyBorder="1" applyAlignment="1">
      <alignment horizontal="center" vertical="center"/>
    </xf>
    <xf numFmtId="38" fontId="3" fillId="0" borderId="18" xfId="1" applyFont="1" applyFill="1" applyBorder="1" applyAlignment="1">
      <alignment horizontal="center" vertical="center" shrinkToFit="1"/>
    </xf>
    <xf numFmtId="0" fontId="3" fillId="0" borderId="37" xfId="0" applyFont="1" applyBorder="1" applyAlignment="1">
      <alignment horizontal="center" vertical="center"/>
    </xf>
    <xf numFmtId="38" fontId="12" fillId="0" borderId="23" xfId="1" applyFont="1" applyFill="1" applyBorder="1" applyAlignment="1">
      <alignment horizontal="right" vertical="center"/>
    </xf>
    <xf numFmtId="38" fontId="7" fillId="0" borderId="86" xfId="1" applyFont="1" applyFill="1" applyBorder="1" applyAlignment="1">
      <alignment horizontal="right" vertical="center"/>
    </xf>
    <xf numFmtId="38" fontId="12" fillId="0" borderId="86" xfId="1" applyFont="1" applyFill="1" applyBorder="1" applyAlignment="1">
      <alignment horizontal="right" vertical="center"/>
    </xf>
    <xf numFmtId="38" fontId="12" fillId="0" borderId="36" xfId="1" applyFont="1" applyFill="1" applyBorder="1" applyAlignment="1">
      <alignment horizontal="right" vertical="center"/>
    </xf>
    <xf numFmtId="0" fontId="3" fillId="0" borderId="35" xfId="0" applyFont="1" applyBorder="1">
      <alignment vertical="center"/>
    </xf>
    <xf numFmtId="0" fontId="3" fillId="0" borderId="6" xfId="0" applyFont="1" applyBorder="1" applyAlignment="1">
      <alignment horizontal="center" vertical="center"/>
    </xf>
    <xf numFmtId="38" fontId="31" fillId="0" borderId="62" xfId="1" applyFont="1" applyFill="1" applyBorder="1" applyAlignment="1">
      <alignment vertical="center"/>
    </xf>
    <xf numFmtId="0" fontId="30" fillId="0" borderId="13" xfId="0" applyFont="1" applyBorder="1" applyAlignment="1">
      <alignment horizontal="center" vertical="center"/>
    </xf>
    <xf numFmtId="0" fontId="3" fillId="0" borderId="18" xfId="0" applyFont="1" applyBorder="1" applyAlignment="1">
      <alignment horizontal="center" vertical="center" shrinkToFit="1"/>
    </xf>
    <xf numFmtId="38" fontId="30" fillId="0" borderId="66" xfId="1" applyFont="1" applyFill="1" applyBorder="1" applyAlignment="1">
      <alignment horizontal="center" vertical="center"/>
    </xf>
    <xf numFmtId="38" fontId="31" fillId="0" borderId="67" xfId="1" applyFont="1" applyFill="1" applyBorder="1" applyAlignment="1">
      <alignment vertical="center"/>
    </xf>
    <xf numFmtId="38" fontId="31" fillId="0" borderId="44" xfId="1" applyFont="1" applyFill="1" applyBorder="1" applyAlignment="1">
      <alignment vertical="center"/>
    </xf>
    <xf numFmtId="38" fontId="33" fillId="0" borderId="19" xfId="1" applyFont="1" applyFill="1" applyBorder="1" applyAlignment="1">
      <alignment horizontal="center" vertical="center" wrapText="1"/>
    </xf>
    <xf numFmtId="38" fontId="24" fillId="0" borderId="20" xfId="1" applyFont="1" applyFill="1" applyBorder="1" applyAlignment="1">
      <alignment horizontal="center" vertical="center"/>
    </xf>
    <xf numFmtId="38" fontId="28" fillId="0" borderId="41" xfId="1" applyFont="1" applyFill="1" applyBorder="1" applyAlignment="1">
      <alignment vertical="center"/>
    </xf>
    <xf numFmtId="38" fontId="25" fillId="0" borderId="16" xfId="1" applyFont="1" applyFill="1" applyBorder="1" applyAlignment="1">
      <alignment vertical="center"/>
    </xf>
    <xf numFmtId="38" fontId="36" fillId="0" borderId="0" xfId="1" applyFont="1" applyFill="1" applyBorder="1" applyAlignment="1">
      <alignment vertical="center"/>
    </xf>
    <xf numFmtId="38" fontId="20" fillId="0" borderId="33" xfId="1" applyFont="1" applyFill="1" applyBorder="1" applyAlignment="1">
      <alignment horizontal="center" vertical="center"/>
    </xf>
    <xf numFmtId="38" fontId="15" fillId="0" borderId="33" xfId="1" applyFont="1" applyFill="1" applyBorder="1">
      <alignment vertical="center"/>
    </xf>
    <xf numFmtId="38" fontId="3" fillId="0" borderId="23" xfId="1" applyFont="1" applyBorder="1" applyAlignment="1">
      <alignment horizontal="center" vertical="center"/>
    </xf>
    <xf numFmtId="38" fontId="32" fillId="0" borderId="77" xfId="1" applyFont="1" applyFill="1" applyBorder="1" applyAlignment="1">
      <alignment horizontal="right" vertical="center"/>
    </xf>
    <xf numFmtId="0" fontId="3" fillId="0" borderId="47" xfId="0" applyFont="1" applyBorder="1">
      <alignment vertical="center"/>
    </xf>
    <xf numFmtId="0" fontId="3" fillId="0" borderId="87" xfId="0" applyFont="1" applyBorder="1" applyAlignment="1">
      <alignment horizontal="left" vertical="center"/>
    </xf>
    <xf numFmtId="38" fontId="32" fillId="0" borderId="23" xfId="1" applyFont="1" applyFill="1" applyBorder="1" applyAlignment="1">
      <alignment horizontal="right" vertical="center"/>
    </xf>
    <xf numFmtId="38" fontId="30" fillId="0" borderId="23" xfId="1" applyFont="1" applyFill="1" applyBorder="1" applyAlignment="1">
      <alignment horizontal="center" vertical="center"/>
    </xf>
    <xf numFmtId="38" fontId="31" fillId="0" borderId="23" xfId="1" applyFont="1" applyFill="1" applyBorder="1" applyAlignment="1">
      <alignment vertical="center"/>
    </xf>
    <xf numFmtId="38" fontId="12" fillId="0" borderId="23" xfId="1" applyFont="1" applyBorder="1" applyAlignment="1">
      <alignment horizontal="right" vertical="center"/>
    </xf>
    <xf numFmtId="0" fontId="3" fillId="0" borderId="88" xfId="0" applyFont="1" applyBorder="1" applyAlignment="1">
      <alignment horizontal="left" vertical="center"/>
    </xf>
    <xf numFmtId="38" fontId="31" fillId="0" borderId="76" xfId="1" applyFont="1" applyFill="1" applyBorder="1" applyAlignment="1">
      <alignment vertical="center"/>
    </xf>
    <xf numFmtId="0" fontId="3" fillId="0" borderId="52" xfId="0" applyFont="1" applyBorder="1" applyAlignment="1">
      <alignment horizontal="center" vertical="center"/>
    </xf>
    <xf numFmtId="38" fontId="3" fillId="0" borderId="52" xfId="1" applyFont="1" applyBorder="1" applyAlignment="1">
      <alignment horizontal="center" vertical="center"/>
    </xf>
    <xf numFmtId="38" fontId="30" fillId="0" borderId="16" xfId="1" applyFont="1" applyFill="1" applyBorder="1" applyAlignment="1">
      <alignment horizontal="center" vertical="center"/>
    </xf>
    <xf numFmtId="0" fontId="3" fillId="0" borderId="16" xfId="0" applyFont="1" applyBorder="1" applyAlignment="1">
      <alignment horizontal="center" vertical="center"/>
    </xf>
    <xf numFmtId="38" fontId="3" fillId="0" borderId="64" xfId="1" applyFont="1" applyBorder="1" applyAlignment="1">
      <alignment horizontal="center" vertical="center"/>
    </xf>
    <xf numFmtId="38" fontId="3" fillId="0" borderId="52" xfId="1" applyFont="1" applyFill="1" applyBorder="1" applyAlignment="1">
      <alignment horizontal="center" vertical="center" shrinkToFit="1"/>
    </xf>
    <xf numFmtId="38" fontId="3" fillId="0" borderId="82" xfId="1" applyFont="1" applyFill="1" applyBorder="1" applyAlignment="1">
      <alignment horizontal="center" vertical="center"/>
    </xf>
    <xf numFmtId="38" fontId="3" fillId="0" borderId="30" xfId="1" applyFont="1" applyFill="1" applyBorder="1" applyAlignment="1">
      <alignment horizontal="center" vertical="center" shrinkToFit="1"/>
    </xf>
    <xf numFmtId="38" fontId="3" fillId="0" borderId="77" xfId="1" applyFont="1" applyFill="1" applyBorder="1" applyAlignment="1">
      <alignment horizontal="center" vertical="center"/>
    </xf>
    <xf numFmtId="0" fontId="3" fillId="0" borderId="60" xfId="0" applyFont="1" applyBorder="1" applyAlignment="1">
      <alignment horizontal="center" vertical="center"/>
    </xf>
    <xf numFmtId="38" fontId="3" fillId="0" borderId="33" xfId="1" applyFont="1" applyFill="1" applyBorder="1" applyAlignment="1">
      <alignment horizontal="center" vertical="center"/>
    </xf>
    <xf numFmtId="38" fontId="8" fillId="0" borderId="35" xfId="1" applyFont="1" applyBorder="1" applyAlignment="1">
      <alignment vertical="center"/>
    </xf>
    <xf numFmtId="0" fontId="9" fillId="2" borderId="41" xfId="0" applyFont="1" applyFill="1" applyBorder="1">
      <alignment vertical="center"/>
    </xf>
    <xf numFmtId="38" fontId="12" fillId="2" borderId="17" xfId="1" applyFont="1" applyFill="1" applyBorder="1" applyAlignment="1">
      <alignment horizontal="right" vertical="center"/>
    </xf>
    <xf numFmtId="38" fontId="3" fillId="2" borderId="18" xfId="1" applyFont="1" applyFill="1" applyBorder="1" applyAlignment="1">
      <alignment horizontal="center" vertical="center"/>
    </xf>
    <xf numFmtId="38" fontId="3" fillId="2" borderId="10" xfId="1" applyFont="1" applyFill="1" applyBorder="1" applyAlignment="1">
      <alignment horizontal="center" vertical="center"/>
    </xf>
    <xf numFmtId="0" fontId="3" fillId="2" borderId="18" xfId="0" applyFont="1" applyFill="1" applyBorder="1">
      <alignment vertical="center"/>
    </xf>
    <xf numFmtId="38" fontId="12" fillId="2" borderId="4" xfId="1" applyFont="1" applyFill="1" applyBorder="1" applyAlignment="1">
      <alignment horizontal="right" vertical="center"/>
    </xf>
    <xf numFmtId="0" fontId="3" fillId="2" borderId="10" xfId="0" applyFont="1" applyFill="1" applyBorder="1" applyAlignment="1">
      <alignment horizontal="center" vertical="center"/>
    </xf>
    <xf numFmtId="0" fontId="9" fillId="2" borderId="44" xfId="0" applyFont="1" applyFill="1" applyBorder="1">
      <alignment vertical="center"/>
    </xf>
    <xf numFmtId="38" fontId="7" fillId="2" borderId="11" xfId="1" applyFont="1" applyFill="1" applyBorder="1" applyAlignment="1">
      <alignment horizontal="right" vertical="center"/>
    </xf>
    <xf numFmtId="38" fontId="3" fillId="0" borderId="85" xfId="1" applyFont="1" applyFill="1" applyBorder="1" applyAlignment="1">
      <alignment horizontal="center" vertical="center"/>
    </xf>
    <xf numFmtId="38" fontId="7" fillId="0" borderId="0" xfId="1" applyFont="1" applyFill="1" applyBorder="1" applyAlignment="1">
      <alignment vertical="center"/>
    </xf>
    <xf numFmtId="38" fontId="3" fillId="2" borderId="66" xfId="1" applyFont="1" applyFill="1" applyBorder="1" applyAlignment="1">
      <alignment horizontal="center" vertical="center"/>
    </xf>
    <xf numFmtId="38" fontId="8" fillId="0" borderId="32" xfId="1" applyFont="1" applyFill="1" applyBorder="1" applyAlignment="1">
      <alignment vertical="center"/>
    </xf>
    <xf numFmtId="38" fontId="8" fillId="0" borderId="33" xfId="1" applyFont="1" applyFill="1" applyBorder="1" applyAlignment="1">
      <alignment horizontal="center" vertical="center"/>
    </xf>
    <xf numFmtId="0" fontId="3" fillId="0" borderId="49" xfId="0" applyFont="1" applyBorder="1">
      <alignment vertical="center"/>
    </xf>
    <xf numFmtId="38" fontId="9" fillId="0" borderId="41" xfId="1" applyFont="1" applyFill="1" applyBorder="1" applyAlignment="1">
      <alignment horizontal="right" vertical="center"/>
    </xf>
    <xf numFmtId="38" fontId="32" fillId="0" borderId="104" xfId="1" applyFont="1" applyBorder="1" applyAlignment="1">
      <alignment horizontal="right" vertical="center"/>
    </xf>
    <xf numFmtId="0" fontId="12" fillId="0" borderId="4" xfId="0" applyFont="1" applyBorder="1">
      <alignment vertical="center"/>
    </xf>
    <xf numFmtId="0" fontId="13" fillId="0" borderId="14" xfId="0" applyFont="1" applyBorder="1">
      <alignment vertical="center"/>
    </xf>
    <xf numFmtId="0" fontId="8" fillId="0" borderId="49" xfId="0" applyFont="1" applyBorder="1">
      <alignment vertical="center"/>
    </xf>
    <xf numFmtId="38" fontId="7" fillId="0" borderId="6" xfId="1" applyFont="1" applyFill="1" applyBorder="1" applyAlignment="1">
      <alignment vertical="center"/>
    </xf>
    <xf numFmtId="38" fontId="3" fillId="0" borderId="56" xfId="1" applyFont="1" applyFill="1" applyBorder="1" applyAlignment="1">
      <alignment vertical="center"/>
    </xf>
    <xf numFmtId="38" fontId="3" fillId="0" borderId="17" xfId="1" applyFont="1" applyFill="1" applyBorder="1" applyAlignment="1">
      <alignment vertical="center"/>
    </xf>
    <xf numFmtId="38" fontId="30" fillId="2" borderId="16" xfId="1" applyFont="1" applyFill="1" applyBorder="1" applyAlignment="1">
      <alignment horizontal="center" vertical="center"/>
    </xf>
    <xf numFmtId="0" fontId="5" fillId="0" borderId="33" xfId="0" applyFont="1" applyBorder="1" applyAlignment="1">
      <alignment horizontal="center" vertical="center"/>
    </xf>
    <xf numFmtId="0" fontId="5" fillId="0" borderId="84" xfId="0" applyFont="1" applyBorder="1" applyAlignment="1">
      <alignment horizontal="center" vertical="center"/>
    </xf>
    <xf numFmtId="38" fontId="3" fillId="0" borderId="75" xfId="1" applyFont="1" applyFill="1" applyBorder="1" applyAlignment="1">
      <alignment horizontal="center" vertical="center" shrinkToFit="1"/>
    </xf>
    <xf numFmtId="38" fontId="38" fillId="0" borderId="15" xfId="1" applyFont="1" applyFill="1" applyBorder="1" applyAlignment="1">
      <alignment horizontal="center" vertical="center"/>
    </xf>
    <xf numFmtId="38" fontId="3" fillId="0" borderId="2" xfId="1" applyFont="1" applyFill="1" applyBorder="1" applyAlignment="1">
      <alignment horizontal="center" vertical="center"/>
    </xf>
    <xf numFmtId="38" fontId="8" fillId="0" borderId="7" xfId="1" applyFont="1" applyFill="1" applyBorder="1" applyAlignment="1">
      <alignment horizontal="center" vertical="center"/>
    </xf>
    <xf numFmtId="38" fontId="9" fillId="0" borderId="28" xfId="1" applyFont="1" applyFill="1" applyBorder="1" applyAlignment="1">
      <alignment horizontal="center" vertical="center"/>
    </xf>
    <xf numFmtId="38" fontId="9" fillId="0" borderId="40" xfId="1" applyFont="1" applyFill="1" applyBorder="1" applyAlignment="1">
      <alignment vertical="center"/>
    </xf>
    <xf numFmtId="38" fontId="7" fillId="0" borderId="29" xfId="1" applyFont="1" applyFill="1" applyBorder="1" applyAlignment="1">
      <alignment vertical="center"/>
    </xf>
    <xf numFmtId="38" fontId="12" fillId="0" borderId="17" xfId="0" applyNumberFormat="1" applyFont="1" applyBorder="1" applyAlignment="1">
      <alignment horizontal="right" vertical="center"/>
    </xf>
    <xf numFmtId="0" fontId="12" fillId="0" borderId="17" xfId="0" applyFont="1" applyBorder="1">
      <alignment vertical="center"/>
    </xf>
    <xf numFmtId="38" fontId="12" fillId="0" borderId="38" xfId="1" applyFont="1" applyFill="1" applyBorder="1">
      <alignment vertical="center"/>
    </xf>
    <xf numFmtId="0" fontId="12" fillId="0" borderId="38" xfId="0" applyFont="1" applyBorder="1">
      <alignment vertical="center"/>
    </xf>
    <xf numFmtId="38" fontId="12" fillId="0" borderId="38" xfId="0" applyNumberFormat="1" applyFont="1" applyBorder="1">
      <alignment vertical="center"/>
    </xf>
    <xf numFmtId="38" fontId="3" fillId="0" borderId="78" xfId="1" applyFont="1" applyFill="1" applyBorder="1" applyAlignment="1">
      <alignment horizontal="center" vertical="center"/>
    </xf>
    <xf numFmtId="38" fontId="9" fillId="0" borderId="69" xfId="1" applyFont="1" applyFill="1" applyBorder="1" applyAlignment="1">
      <alignment vertical="center"/>
    </xf>
    <xf numFmtId="38" fontId="7" fillId="0" borderId="64" xfId="1" applyFont="1" applyFill="1" applyBorder="1" applyAlignment="1">
      <alignment vertical="center"/>
    </xf>
    <xf numFmtId="38" fontId="8" fillId="0" borderId="13" xfId="1" applyFont="1" applyFill="1" applyBorder="1" applyAlignment="1">
      <alignment horizontal="center" vertical="center"/>
    </xf>
    <xf numFmtId="38" fontId="10" fillId="0" borderId="83" xfId="1" applyFont="1" applyFill="1" applyBorder="1" applyAlignment="1">
      <alignment horizontal="center" vertical="center" wrapText="1"/>
    </xf>
    <xf numFmtId="38" fontId="3" fillId="0" borderId="79" xfId="1" applyFont="1" applyFill="1" applyBorder="1" applyAlignment="1">
      <alignment horizontal="center" vertical="center"/>
    </xf>
    <xf numFmtId="38" fontId="39" fillId="0" borderId="39" xfId="1" applyFont="1" applyFill="1" applyBorder="1" applyAlignment="1">
      <alignment horizontal="center" vertical="center"/>
    </xf>
    <xf numFmtId="38" fontId="3" fillId="0" borderId="50" xfId="1" applyFont="1" applyFill="1" applyBorder="1" applyAlignment="1">
      <alignment horizontal="center" vertical="center"/>
    </xf>
    <xf numFmtId="38" fontId="30" fillId="0" borderId="30" xfId="1" applyFont="1" applyFill="1" applyBorder="1" applyAlignment="1">
      <alignment horizontal="center" vertical="center"/>
    </xf>
    <xf numFmtId="38" fontId="9" fillId="0" borderId="10" xfId="1" applyFont="1" applyFill="1" applyBorder="1" applyAlignment="1">
      <alignment horizontal="center" vertical="center" wrapText="1"/>
    </xf>
    <xf numFmtId="38" fontId="12" fillId="0" borderId="105" xfId="1" applyFont="1" applyFill="1" applyBorder="1" applyAlignment="1">
      <alignment horizontal="right" vertical="center"/>
    </xf>
    <xf numFmtId="38" fontId="3" fillId="0" borderId="20" xfId="1" applyFont="1" applyFill="1" applyBorder="1" applyAlignment="1">
      <alignment horizontal="center" vertical="center" shrinkToFit="1"/>
    </xf>
    <xf numFmtId="38" fontId="8" fillId="0" borderId="18" xfId="1" applyFont="1" applyFill="1" applyBorder="1" applyAlignment="1">
      <alignment horizontal="center" vertical="center"/>
    </xf>
    <xf numFmtId="38" fontId="9" fillId="0" borderId="82" xfId="1" applyFont="1" applyFill="1" applyBorder="1" applyAlignment="1">
      <alignment vertical="center"/>
    </xf>
    <xf numFmtId="38" fontId="7" fillId="0" borderId="93" xfId="1" applyFont="1" applyFill="1" applyBorder="1" applyAlignment="1">
      <alignment vertical="center"/>
    </xf>
    <xf numFmtId="38" fontId="7" fillId="0" borderId="44" xfId="1" applyFont="1" applyFill="1" applyBorder="1" applyAlignment="1">
      <alignment vertical="center"/>
    </xf>
    <xf numFmtId="38" fontId="32" fillId="0" borderId="93" xfId="1" applyFont="1" applyFill="1" applyBorder="1" applyAlignment="1">
      <alignment vertical="center"/>
    </xf>
    <xf numFmtId="38" fontId="32" fillId="0" borderId="11" xfId="1" applyFont="1" applyFill="1" applyBorder="1" applyAlignment="1">
      <alignment vertical="center"/>
    </xf>
    <xf numFmtId="0" fontId="7" fillId="0" borderId="41" xfId="0" applyFont="1" applyBorder="1">
      <alignment vertical="center"/>
    </xf>
    <xf numFmtId="0" fontId="7" fillId="0" borderId="11" xfId="0" applyFont="1" applyBorder="1">
      <alignment vertical="center"/>
    </xf>
    <xf numFmtId="38" fontId="7" fillId="0" borderId="67" xfId="1" applyFont="1" applyFill="1" applyBorder="1" applyAlignment="1">
      <alignment vertical="center"/>
    </xf>
    <xf numFmtId="38" fontId="7" fillId="0" borderId="40" xfId="1" applyFont="1" applyFill="1" applyBorder="1" applyAlignment="1">
      <alignment vertical="center"/>
    </xf>
    <xf numFmtId="38" fontId="7" fillId="0" borderId="76" xfId="1" applyFont="1" applyFill="1" applyBorder="1" applyAlignment="1">
      <alignment vertical="center"/>
    </xf>
    <xf numFmtId="38" fontId="7" fillId="0" borderId="81" xfId="1" applyFont="1" applyFill="1" applyBorder="1" applyAlignment="1">
      <alignment vertical="center"/>
    </xf>
    <xf numFmtId="38" fontId="12" fillId="0" borderId="11" xfId="1" applyFont="1" applyFill="1" applyBorder="1" applyAlignment="1">
      <alignment vertical="center"/>
    </xf>
    <xf numFmtId="38" fontId="12" fillId="0" borderId="89" xfId="1" applyFont="1" applyFill="1" applyBorder="1" applyAlignment="1">
      <alignment vertical="center"/>
    </xf>
    <xf numFmtId="38" fontId="12" fillId="0" borderId="12" xfId="1" applyFont="1" applyFill="1" applyBorder="1" applyAlignment="1">
      <alignment vertical="center"/>
    </xf>
    <xf numFmtId="38" fontId="12" fillId="0" borderId="14" xfId="1" applyFont="1" applyFill="1" applyBorder="1" applyAlignment="1">
      <alignment vertical="center"/>
    </xf>
    <xf numFmtId="38" fontId="7" fillId="2" borderId="16" xfId="1" applyFont="1" applyFill="1" applyBorder="1" applyAlignment="1">
      <alignment vertical="center"/>
    </xf>
    <xf numFmtId="38" fontId="32" fillId="2" borderId="16" xfId="1" applyFont="1" applyFill="1" applyBorder="1" applyAlignment="1">
      <alignment vertical="center"/>
    </xf>
    <xf numFmtId="38" fontId="7" fillId="0" borderId="82" xfId="1" applyFont="1" applyFill="1" applyBorder="1" applyAlignment="1">
      <alignment horizontal="right" vertical="center"/>
    </xf>
    <xf numFmtId="0" fontId="7" fillId="0" borderId="16" xfId="0" applyFont="1" applyBorder="1">
      <alignment vertical="center"/>
    </xf>
    <xf numFmtId="38" fontId="3" fillId="0" borderId="15" xfId="1" applyFont="1" applyFill="1" applyBorder="1" applyAlignment="1">
      <alignment horizontal="right" vertical="center"/>
    </xf>
    <xf numFmtId="38" fontId="8" fillId="0" borderId="15" xfId="1" applyFont="1" applyFill="1" applyBorder="1" applyAlignment="1">
      <alignment horizontal="right" vertical="center"/>
    </xf>
    <xf numFmtId="0" fontId="3" fillId="0" borderId="82" xfId="0" applyFont="1" applyBorder="1">
      <alignment vertical="center"/>
    </xf>
    <xf numFmtId="0" fontId="12" fillId="0" borderId="17" xfId="1" applyNumberFormat="1" applyFont="1" applyFill="1" applyBorder="1" applyAlignment="1">
      <alignment horizontal="right" vertical="center"/>
    </xf>
    <xf numFmtId="0" fontId="7" fillId="0" borderId="0" xfId="0" applyFont="1" applyAlignment="1">
      <alignment horizontal="right" vertical="center"/>
    </xf>
    <xf numFmtId="0" fontId="12" fillId="0" borderId="12" xfId="1" applyNumberFormat="1" applyFont="1" applyFill="1" applyBorder="1" applyAlignment="1">
      <alignment horizontal="right" vertical="center"/>
    </xf>
    <xf numFmtId="38" fontId="7" fillId="0" borderId="56" xfId="1" applyFont="1" applyFill="1" applyBorder="1" applyAlignment="1">
      <alignment vertical="center"/>
    </xf>
    <xf numFmtId="38" fontId="7" fillId="0" borderId="41" xfId="1" applyFont="1" applyFill="1" applyBorder="1" applyAlignment="1">
      <alignment horizontal="right" vertical="center"/>
    </xf>
    <xf numFmtId="0" fontId="30" fillId="2" borderId="7" xfId="0" applyFont="1" applyFill="1" applyBorder="1" applyAlignment="1">
      <alignment horizontal="center" vertical="center"/>
    </xf>
    <xf numFmtId="38" fontId="12" fillId="2" borderId="3" xfId="1" applyFont="1" applyFill="1" applyBorder="1" applyAlignment="1">
      <alignment horizontal="right" vertical="center"/>
    </xf>
    <xf numFmtId="38" fontId="7" fillId="2" borderId="16" xfId="1" applyFont="1" applyFill="1" applyBorder="1" applyAlignment="1">
      <alignment horizontal="right" vertical="center"/>
    </xf>
    <xf numFmtId="38" fontId="3" fillId="2" borderId="15" xfId="1" applyFont="1" applyFill="1" applyBorder="1" applyAlignment="1">
      <alignment horizontal="center" vertical="center" shrinkToFit="1"/>
    </xf>
    <xf numFmtId="38" fontId="3" fillId="2" borderId="15" xfId="1" applyFont="1" applyFill="1" applyBorder="1" applyAlignment="1">
      <alignment horizontal="center" vertical="center"/>
    </xf>
    <xf numFmtId="38" fontId="3" fillId="2" borderId="30" xfId="1" applyFont="1" applyFill="1" applyBorder="1" applyAlignment="1">
      <alignment horizontal="center" vertical="center"/>
    </xf>
    <xf numFmtId="38" fontId="32" fillId="0" borderId="16" xfId="1" applyFont="1" applyFill="1" applyBorder="1" applyAlignment="1">
      <alignment vertical="center"/>
    </xf>
    <xf numFmtId="0" fontId="9" fillId="0" borderId="103" xfId="0" applyFont="1" applyBorder="1">
      <alignment vertical="center"/>
    </xf>
    <xf numFmtId="0" fontId="3" fillId="2" borderId="7" xfId="0" applyFont="1" applyFill="1" applyBorder="1" applyAlignment="1">
      <alignment horizontal="center" vertical="center"/>
    </xf>
    <xf numFmtId="38" fontId="9" fillId="2" borderId="67" xfId="1" applyFont="1" applyFill="1" applyBorder="1" applyAlignment="1">
      <alignment vertical="center"/>
    </xf>
    <xf numFmtId="38" fontId="7" fillId="2" borderId="68" xfId="1" applyFont="1" applyFill="1" applyBorder="1" applyAlignment="1">
      <alignment horizontal="right" vertical="center"/>
    </xf>
    <xf numFmtId="38" fontId="12" fillId="2" borderId="17" xfId="1" applyFont="1" applyFill="1" applyBorder="1">
      <alignment vertical="center"/>
    </xf>
    <xf numFmtId="38" fontId="3" fillId="2" borderId="28" xfId="1" applyFont="1" applyFill="1" applyBorder="1" applyAlignment="1">
      <alignment horizontal="center" vertical="center"/>
    </xf>
    <xf numFmtId="38" fontId="6" fillId="0" borderId="95" xfId="1" applyFont="1" applyFill="1" applyBorder="1" applyAlignment="1">
      <alignment vertical="center"/>
    </xf>
    <xf numFmtId="0" fontId="9" fillId="0" borderId="93" xfId="0" applyFont="1" applyBorder="1">
      <alignment vertical="center"/>
    </xf>
    <xf numFmtId="38" fontId="6" fillId="0" borderId="20" xfId="1" applyFont="1" applyFill="1" applyBorder="1" applyAlignment="1">
      <alignment vertical="center"/>
    </xf>
    <xf numFmtId="38" fontId="6" fillId="0" borderId="21" xfId="1" applyFont="1" applyFill="1" applyBorder="1" applyAlignment="1">
      <alignment vertical="center"/>
    </xf>
    <xf numFmtId="178" fontId="0" fillId="0" borderId="0" xfId="0" applyNumberFormat="1">
      <alignment vertical="center"/>
    </xf>
    <xf numFmtId="38" fontId="0" fillId="0" borderId="0" xfId="1" applyFont="1">
      <alignment vertical="center"/>
    </xf>
    <xf numFmtId="40" fontId="1" fillId="0" borderId="0" xfId="1" applyNumberFormat="1">
      <alignment vertical="center"/>
    </xf>
    <xf numFmtId="38" fontId="0" fillId="0" borderId="0" xfId="1" applyFont="1" applyFill="1">
      <alignment vertical="center"/>
    </xf>
    <xf numFmtId="40" fontId="1" fillId="0" borderId="0" xfId="1" applyNumberFormat="1" applyFill="1">
      <alignment vertical="center"/>
    </xf>
    <xf numFmtId="0" fontId="15" fillId="0" borderId="0" xfId="0" applyFont="1">
      <alignment vertical="center"/>
    </xf>
    <xf numFmtId="178" fontId="15" fillId="0" borderId="0" xfId="0" applyNumberFormat="1" applyFont="1">
      <alignment vertical="center"/>
    </xf>
    <xf numFmtId="38" fontId="15" fillId="0" borderId="0" xfId="1" applyFont="1" applyFill="1">
      <alignment vertical="center"/>
    </xf>
    <xf numFmtId="40" fontId="15" fillId="0" borderId="0" xfId="1" applyNumberFormat="1" applyFont="1" applyFill="1">
      <alignment vertical="center"/>
    </xf>
    <xf numFmtId="0" fontId="15" fillId="0" borderId="0" xfId="0" applyFont="1" applyAlignment="1">
      <alignment horizontal="center" vertical="center"/>
    </xf>
    <xf numFmtId="178" fontId="15" fillId="0" borderId="33" xfId="0" applyNumberFormat="1" applyFont="1" applyBorder="1">
      <alignment vertical="center"/>
    </xf>
    <xf numFmtId="38" fontId="15" fillId="0" borderId="8" xfId="1" applyFont="1" applyFill="1" applyBorder="1">
      <alignment vertical="center"/>
    </xf>
    <xf numFmtId="178" fontId="15" fillId="0" borderId="6" xfId="0" applyNumberFormat="1" applyFont="1" applyBorder="1">
      <alignment vertical="center"/>
    </xf>
    <xf numFmtId="38" fontId="15" fillId="0" borderId="6" xfId="1" applyFont="1" applyFill="1" applyBorder="1">
      <alignment vertical="center"/>
    </xf>
    <xf numFmtId="40" fontId="15" fillId="0" borderId="6" xfId="1" applyNumberFormat="1" applyFont="1" applyFill="1" applyBorder="1">
      <alignment vertical="center"/>
    </xf>
    <xf numFmtId="0" fontId="15" fillId="0" borderId="87" xfId="0" applyFont="1" applyBorder="1" applyAlignment="1">
      <alignment horizontal="center" vertical="center"/>
    </xf>
    <xf numFmtId="0" fontId="15" fillId="0" borderId="2" xfId="0" applyFont="1" applyBorder="1" applyAlignment="1">
      <alignment horizontal="center" vertical="center"/>
    </xf>
    <xf numFmtId="178" fontId="15" fillId="0" borderId="23" xfId="0" applyNumberFormat="1" applyFont="1" applyBorder="1">
      <alignment vertical="center"/>
    </xf>
    <xf numFmtId="38" fontId="15" fillId="0" borderId="0" xfId="1" applyFont="1">
      <alignment vertical="center"/>
    </xf>
    <xf numFmtId="40" fontId="15" fillId="0" borderId="0" xfId="1" applyNumberFormat="1" applyFont="1">
      <alignment vertical="center"/>
    </xf>
    <xf numFmtId="38" fontId="15" fillId="0" borderId="8" xfId="1" applyFont="1" applyBorder="1">
      <alignment vertical="center"/>
    </xf>
    <xf numFmtId="38" fontId="15" fillId="0" borderId="6" xfId="1" applyFont="1" applyBorder="1">
      <alignment vertical="center"/>
    </xf>
    <xf numFmtId="40" fontId="15" fillId="0" borderId="6" xfId="1" applyNumberFormat="1" applyFont="1" applyBorder="1">
      <alignment vertical="center"/>
    </xf>
    <xf numFmtId="38" fontId="15" fillId="0" borderId="1" xfId="1" applyFont="1" applyBorder="1" applyAlignment="1">
      <alignment horizontal="center" vertical="center"/>
    </xf>
    <xf numFmtId="0" fontId="15" fillId="0" borderId="1" xfId="0" applyFont="1" applyBorder="1" applyAlignment="1">
      <alignment horizontal="center" vertical="center"/>
    </xf>
    <xf numFmtId="38" fontId="15" fillId="0" borderId="0" xfId="1" applyFont="1" applyBorder="1" applyAlignment="1">
      <alignment horizontal="center" vertical="center"/>
    </xf>
    <xf numFmtId="40" fontId="15" fillId="0" borderId="0" xfId="1" applyNumberFormat="1" applyFont="1" applyBorder="1" applyAlignment="1">
      <alignment horizontal="center" vertical="center"/>
    </xf>
    <xf numFmtId="40" fontId="15" fillId="0" borderId="1" xfId="1" applyNumberFormat="1" applyFont="1" applyBorder="1" applyAlignment="1">
      <alignment horizontal="center" vertical="center"/>
    </xf>
    <xf numFmtId="0" fontId="1" fillId="0" borderId="0" xfId="3" applyAlignment="1">
      <alignment vertical="center"/>
    </xf>
    <xf numFmtId="0" fontId="1" fillId="3" borderId="107" xfId="3" applyFill="1" applyBorder="1" applyAlignment="1">
      <alignment vertical="center"/>
    </xf>
    <xf numFmtId="0" fontId="1" fillId="3" borderId="53" xfId="3" applyFill="1" applyBorder="1" applyAlignment="1">
      <alignment vertical="center"/>
    </xf>
    <xf numFmtId="0" fontId="1" fillId="3" borderId="108" xfId="3" applyFill="1" applyBorder="1" applyAlignment="1">
      <alignment vertical="center"/>
    </xf>
    <xf numFmtId="0" fontId="1" fillId="3" borderId="0" xfId="3" applyFill="1" applyAlignment="1">
      <alignment vertical="center"/>
    </xf>
    <xf numFmtId="0" fontId="1" fillId="3" borderId="109" xfId="3" applyFill="1" applyBorder="1" applyAlignment="1">
      <alignment vertical="center"/>
    </xf>
    <xf numFmtId="0" fontId="1" fillId="3" borderId="0" xfId="3" applyFill="1" applyAlignment="1">
      <alignment horizontal="left" vertical="center"/>
    </xf>
    <xf numFmtId="0" fontId="1" fillId="3" borderId="110" xfId="3" applyFill="1" applyBorder="1" applyAlignment="1">
      <alignment vertical="center"/>
    </xf>
    <xf numFmtId="0" fontId="42" fillId="3" borderId="0" xfId="3" applyFont="1" applyFill="1" applyAlignment="1">
      <alignment vertical="center"/>
    </xf>
    <xf numFmtId="0" fontId="1" fillId="3" borderId="53" xfId="3" applyFill="1" applyBorder="1" applyAlignment="1">
      <alignment horizontal="right" vertical="center"/>
    </xf>
    <xf numFmtId="0" fontId="1" fillId="3" borderId="107" xfId="3" applyFill="1" applyBorder="1" applyAlignment="1">
      <alignment vertical="center" wrapText="1"/>
    </xf>
    <xf numFmtId="0" fontId="1" fillId="3" borderId="53" xfId="3" applyFill="1" applyBorder="1" applyAlignment="1">
      <alignment vertical="center" wrapText="1"/>
    </xf>
    <xf numFmtId="0" fontId="1" fillId="3" borderId="109" xfId="3" applyFill="1" applyBorder="1" applyAlignment="1">
      <alignment vertical="center" wrapText="1"/>
    </xf>
    <xf numFmtId="0" fontId="1" fillId="3" borderId="0" xfId="3" applyFill="1" applyAlignment="1">
      <alignment vertical="center" wrapText="1"/>
    </xf>
    <xf numFmtId="0" fontId="1" fillId="3" borderId="112" xfId="3" applyFill="1" applyBorder="1" applyAlignment="1">
      <alignment vertical="center"/>
    </xf>
    <xf numFmtId="0" fontId="1" fillId="3" borderId="0" xfId="3" applyFill="1" applyAlignment="1">
      <alignment horizontal="right" vertical="center"/>
    </xf>
    <xf numFmtId="0" fontId="45" fillId="3" borderId="0" xfId="3" applyFont="1" applyFill="1" applyAlignment="1">
      <alignment horizontal="center" vertical="center"/>
    </xf>
    <xf numFmtId="0" fontId="46" fillId="3" borderId="0" xfId="3" applyFont="1" applyFill="1" applyAlignment="1">
      <alignment horizontal="center" vertical="center" shrinkToFit="1"/>
    </xf>
    <xf numFmtId="0" fontId="47" fillId="0" borderId="0" xfId="0" applyFont="1">
      <alignment vertical="center"/>
    </xf>
    <xf numFmtId="0" fontId="47" fillId="0" borderId="0" xfId="0" applyFont="1" applyAlignment="1">
      <alignment horizontal="right" vertical="center"/>
    </xf>
    <xf numFmtId="0" fontId="48" fillId="0" borderId="0" xfId="0" applyFont="1">
      <alignment vertical="center"/>
    </xf>
    <xf numFmtId="0" fontId="49" fillId="0" borderId="0" xfId="0" applyFont="1">
      <alignment vertical="center"/>
    </xf>
    <xf numFmtId="0" fontId="6" fillId="0" borderId="5" xfId="0" applyFont="1" applyBorder="1">
      <alignment vertical="center"/>
    </xf>
    <xf numFmtId="0" fontId="6" fillId="0" borderId="6" xfId="0" applyFont="1" applyBorder="1">
      <alignment vertical="center"/>
    </xf>
    <xf numFmtId="0" fontId="6" fillId="0" borderId="9" xfId="0" applyFont="1" applyBorder="1">
      <alignment vertical="center"/>
    </xf>
    <xf numFmtId="38" fontId="7" fillId="0" borderId="76" xfId="1" applyFont="1" applyFill="1" applyBorder="1" applyAlignment="1">
      <alignment horizontal="right" vertical="center"/>
    </xf>
    <xf numFmtId="38" fontId="3" fillId="0" borderId="11" xfId="1" applyFont="1" applyFill="1" applyBorder="1" applyAlignment="1">
      <alignment horizontal="center" vertical="center"/>
    </xf>
    <xf numFmtId="38" fontId="7" fillId="2" borderId="11" xfId="1" applyFont="1" applyFill="1" applyBorder="1" applyAlignment="1">
      <alignment vertical="center"/>
    </xf>
    <xf numFmtId="38" fontId="12" fillId="2" borderId="14" xfId="1" applyFont="1" applyFill="1" applyBorder="1" applyAlignment="1">
      <alignment horizontal="right" vertical="center"/>
    </xf>
    <xf numFmtId="0" fontId="3" fillId="2" borderId="18" xfId="0" applyFont="1" applyFill="1" applyBorder="1" applyAlignment="1">
      <alignment horizontal="center" vertical="center"/>
    </xf>
    <xf numFmtId="38" fontId="3" fillId="2" borderId="7" xfId="1" applyFont="1" applyFill="1" applyBorder="1" applyAlignment="1">
      <alignment horizontal="center" vertical="center"/>
    </xf>
    <xf numFmtId="38" fontId="3" fillId="2" borderId="13" xfId="1" applyFont="1" applyFill="1" applyBorder="1" applyAlignment="1">
      <alignment horizontal="center" vertical="center"/>
    </xf>
    <xf numFmtId="38" fontId="12" fillId="2" borderId="24" xfId="1" applyFont="1" applyFill="1" applyBorder="1" applyAlignment="1">
      <alignment horizontal="right" vertical="center"/>
    </xf>
    <xf numFmtId="38" fontId="3" fillId="0" borderId="25" xfId="1" applyFont="1" applyBorder="1">
      <alignment vertical="center"/>
    </xf>
    <xf numFmtId="38" fontId="3" fillId="0" borderId="58" xfId="1" applyFont="1" applyBorder="1">
      <alignment vertical="center"/>
    </xf>
    <xf numFmtId="38" fontId="3" fillId="0" borderId="3" xfId="1" applyFont="1" applyBorder="1">
      <alignment vertical="center"/>
    </xf>
    <xf numFmtId="38" fontId="3" fillId="0" borderId="31" xfId="1" applyFont="1" applyBorder="1">
      <alignment vertical="center"/>
    </xf>
    <xf numFmtId="38" fontId="12" fillId="0" borderId="27" xfId="1" applyFont="1" applyBorder="1">
      <alignment vertical="center"/>
    </xf>
    <xf numFmtId="0" fontId="47" fillId="0" borderId="0" xfId="0" applyFont="1" applyAlignment="1">
      <alignment horizontal="right" vertical="center"/>
    </xf>
    <xf numFmtId="0" fontId="17" fillId="3" borderId="113" xfId="3" applyFont="1" applyFill="1" applyBorder="1" applyAlignment="1">
      <alignment horizontal="left" vertical="center"/>
    </xf>
    <xf numFmtId="0" fontId="17" fillId="3" borderId="112" xfId="3" applyFont="1" applyFill="1" applyBorder="1" applyAlignment="1">
      <alignment horizontal="left" vertical="center"/>
    </xf>
    <xf numFmtId="0" fontId="17" fillId="3" borderId="111" xfId="3" applyFont="1" applyFill="1" applyBorder="1" applyAlignment="1">
      <alignment horizontal="left" vertical="center"/>
    </xf>
    <xf numFmtId="0" fontId="17" fillId="3" borderId="110" xfId="3" applyFont="1" applyFill="1" applyBorder="1" applyAlignment="1">
      <alignment horizontal="left" vertical="center"/>
    </xf>
    <xf numFmtId="0" fontId="17" fillId="3" borderId="0" xfId="3" applyFont="1" applyFill="1" applyAlignment="1">
      <alignment horizontal="left" vertical="center"/>
    </xf>
    <xf numFmtId="0" fontId="17" fillId="3" borderId="109" xfId="3" applyFont="1" applyFill="1" applyBorder="1" applyAlignment="1">
      <alignment horizontal="left" vertical="center"/>
    </xf>
    <xf numFmtId="0" fontId="18" fillId="0" borderId="0" xfId="3" applyFont="1" applyAlignment="1">
      <alignment horizontal="center" vertical="center"/>
    </xf>
    <xf numFmtId="0" fontId="46" fillId="3" borderId="0" xfId="3" applyFont="1" applyFill="1" applyAlignment="1">
      <alignment horizontal="center" vertical="center" shrinkToFit="1"/>
    </xf>
    <xf numFmtId="0" fontId="42" fillId="3" borderId="113" xfId="3" applyFont="1" applyFill="1" applyBorder="1" applyAlignment="1">
      <alignment horizontal="center" vertical="center" wrapText="1"/>
    </xf>
    <xf numFmtId="0" fontId="42" fillId="3" borderId="112" xfId="3" applyFont="1" applyFill="1" applyBorder="1" applyAlignment="1">
      <alignment horizontal="center" vertical="center" wrapText="1"/>
    </xf>
    <xf numFmtId="0" fontId="42" fillId="3" borderId="111" xfId="3" applyFont="1" applyFill="1" applyBorder="1" applyAlignment="1">
      <alignment horizontal="center" vertical="center" wrapText="1"/>
    </xf>
    <xf numFmtId="0" fontId="42" fillId="3" borderId="110" xfId="3" applyFont="1" applyFill="1" applyBorder="1" applyAlignment="1">
      <alignment horizontal="center" vertical="center" wrapText="1"/>
    </xf>
    <xf numFmtId="0" fontId="42" fillId="3" borderId="0" xfId="3" applyFont="1" applyFill="1" applyAlignment="1">
      <alignment horizontal="center" vertical="center" wrapText="1"/>
    </xf>
    <xf numFmtId="0" fontId="42" fillId="3" borderId="109" xfId="3" applyFont="1" applyFill="1" applyBorder="1" applyAlignment="1">
      <alignment horizontal="center" vertical="center" wrapText="1"/>
    </xf>
    <xf numFmtId="0" fontId="42" fillId="3" borderId="108" xfId="3" applyFont="1" applyFill="1" applyBorder="1" applyAlignment="1">
      <alignment horizontal="center" vertical="center" wrapText="1"/>
    </xf>
    <xf numFmtId="0" fontId="42" fillId="3" borderId="53" xfId="3" applyFont="1" applyFill="1" applyBorder="1" applyAlignment="1">
      <alignment horizontal="center" vertical="center" wrapText="1"/>
    </xf>
    <xf numFmtId="0" fontId="42" fillId="3" borderId="107" xfId="3" applyFont="1" applyFill="1" applyBorder="1" applyAlignment="1">
      <alignment horizontal="center" vertical="center" wrapText="1"/>
    </xf>
    <xf numFmtId="0" fontId="1" fillId="3" borderId="108" xfId="3" applyFill="1" applyBorder="1" applyAlignment="1">
      <alignment horizontal="left" vertical="center" wrapText="1"/>
    </xf>
    <xf numFmtId="0" fontId="1" fillId="3" borderId="53" xfId="3" applyFill="1" applyBorder="1" applyAlignment="1">
      <alignment horizontal="left" vertical="center" wrapText="1"/>
    </xf>
    <xf numFmtId="0" fontId="1" fillId="3" borderId="110" xfId="3" applyFill="1" applyBorder="1" applyAlignment="1">
      <alignment horizontal="left" vertical="center" wrapText="1"/>
    </xf>
    <xf numFmtId="0" fontId="1" fillId="3" borderId="0" xfId="3" applyFill="1" applyAlignment="1">
      <alignment horizontal="left" vertical="center" wrapText="1"/>
    </xf>
    <xf numFmtId="0" fontId="1" fillId="3" borderId="109" xfId="3" applyFill="1" applyBorder="1" applyAlignment="1">
      <alignment horizontal="left" vertical="center" wrapText="1"/>
    </xf>
    <xf numFmtId="0" fontId="41" fillId="0" borderId="0" xfId="0" applyFont="1" applyAlignment="1">
      <alignment horizontal="center" vertical="center"/>
    </xf>
    <xf numFmtId="0" fontId="20" fillId="0" borderId="0" xfId="0" applyFont="1" applyAlignment="1">
      <alignment horizontal="right" vertical="center"/>
    </xf>
    <xf numFmtId="0" fontId="7" fillId="0" borderId="0" xfId="0" applyFont="1" applyAlignment="1">
      <alignment horizontal="right" vertical="center"/>
    </xf>
    <xf numFmtId="38" fontId="15" fillId="0" borderId="44" xfId="1" applyFont="1" applyFill="1" applyBorder="1" applyAlignment="1">
      <alignment horizontal="center" vertical="center"/>
    </xf>
    <xf numFmtId="38" fontId="15" fillId="0" borderId="11" xfId="1" applyFont="1" applyFill="1" applyBorder="1" applyAlignment="1">
      <alignment horizontal="center" vertical="center"/>
    </xf>
    <xf numFmtId="38" fontId="18" fillId="0" borderId="0" xfId="1" applyFont="1" applyFill="1" applyAlignment="1">
      <alignment horizontal="center" vertical="center"/>
    </xf>
    <xf numFmtId="38" fontId="15" fillId="0" borderId="70" xfId="1" applyFont="1" applyFill="1" applyBorder="1" applyAlignment="1">
      <alignment horizontal="center" vertical="center"/>
    </xf>
    <xf numFmtId="38" fontId="15" fillId="0" borderId="90" xfId="1" applyFont="1" applyFill="1" applyBorder="1" applyAlignment="1">
      <alignment horizontal="center" vertical="center"/>
    </xf>
    <xf numFmtId="38" fontId="15" fillId="0" borderId="89" xfId="1" applyFont="1" applyFill="1" applyBorder="1" applyAlignment="1">
      <alignment horizontal="center" vertical="center"/>
    </xf>
    <xf numFmtId="38" fontId="20" fillId="0" borderId="91" xfId="1" applyFont="1" applyFill="1" applyBorder="1" applyAlignment="1">
      <alignment horizontal="center" vertical="center"/>
    </xf>
    <xf numFmtId="38" fontId="20" fillId="0" borderId="92" xfId="1" applyFont="1" applyFill="1" applyBorder="1" applyAlignment="1">
      <alignment horizontal="center" vertical="center"/>
    </xf>
    <xf numFmtId="0" fontId="11" fillId="0" borderId="55" xfId="0" applyFont="1" applyBorder="1">
      <alignment vertical="center"/>
    </xf>
    <xf numFmtId="0" fontId="3" fillId="0" borderId="55"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38" fontId="3" fillId="0" borderId="0" xfId="1" applyFont="1" applyFill="1" applyBorder="1" applyAlignment="1">
      <alignment horizontal="center" vertical="center"/>
    </xf>
    <xf numFmtId="0" fontId="3" fillId="0" borderId="0" xfId="0" applyFont="1">
      <alignment vertical="center"/>
    </xf>
    <xf numFmtId="0" fontId="3" fillId="0" borderId="0" xfId="0" applyFont="1" applyAlignment="1">
      <alignment horizontal="left" vertical="center"/>
    </xf>
    <xf numFmtId="38" fontId="23" fillId="0" borderId="55" xfId="1" applyFont="1" applyFill="1" applyBorder="1" applyAlignment="1">
      <alignment horizontal="right" vertical="center"/>
    </xf>
    <xf numFmtId="38" fontId="7" fillId="0" borderId="56" xfId="1" applyFont="1" applyFill="1" applyBorder="1" applyAlignment="1">
      <alignment horizontal="right" vertical="center"/>
    </xf>
    <xf numFmtId="38" fontId="7" fillId="0" borderId="29" xfId="1" applyFont="1" applyFill="1" applyBorder="1" applyAlignment="1">
      <alignment horizontal="right" vertical="center"/>
    </xf>
    <xf numFmtId="38" fontId="7" fillId="0" borderId="95" xfId="1" applyFont="1" applyFill="1" applyBorder="1" applyAlignment="1">
      <alignment horizontal="right" vertical="center"/>
    </xf>
    <xf numFmtId="38" fontId="7" fillId="0" borderId="60" xfId="1" applyFont="1" applyFill="1" applyBorder="1" applyAlignment="1">
      <alignment horizontal="right" vertical="center"/>
    </xf>
    <xf numFmtId="38" fontId="7" fillId="0" borderId="61" xfId="1" applyFont="1" applyFill="1" applyBorder="1" applyAlignment="1">
      <alignment horizontal="right" vertical="center"/>
    </xf>
    <xf numFmtId="38" fontId="5" fillId="0" borderId="2" xfId="1" applyFont="1" applyFill="1" applyBorder="1" applyAlignment="1">
      <alignment vertical="center" shrinkToFit="1"/>
    </xf>
    <xf numFmtId="38" fontId="5" fillId="0" borderId="6" xfId="1" applyFont="1" applyFill="1" applyBorder="1" applyAlignment="1">
      <alignment vertical="center" shrinkToFit="1"/>
    </xf>
    <xf numFmtId="38" fontId="7" fillId="0" borderId="61" xfId="0" applyNumberFormat="1" applyFont="1" applyBorder="1">
      <alignment vertical="center"/>
    </xf>
    <xf numFmtId="0" fontId="7" fillId="0" borderId="61" xfId="0" applyFont="1" applyBorder="1">
      <alignment vertical="center"/>
    </xf>
    <xf numFmtId="38" fontId="7" fillId="0" borderId="55" xfId="1" applyFont="1" applyFill="1" applyBorder="1" applyAlignment="1">
      <alignment horizontal="right" vertical="center"/>
    </xf>
    <xf numFmtId="38" fontId="9" fillId="0" borderId="41" xfId="1" applyFont="1" applyFill="1" applyBorder="1" applyAlignment="1">
      <alignment horizontal="right" vertical="center"/>
    </xf>
    <xf numFmtId="38" fontId="9" fillId="0" borderId="16" xfId="1" applyFont="1" applyFill="1" applyBorder="1" applyAlignment="1">
      <alignment horizontal="right" vertical="center"/>
    </xf>
    <xf numFmtId="38" fontId="7" fillId="0" borderId="82" xfId="1" applyFont="1" applyFill="1" applyBorder="1" applyAlignment="1">
      <alignment horizontal="right" vertical="center"/>
    </xf>
    <xf numFmtId="38" fontId="7" fillId="0" borderId="16" xfId="1" applyFont="1" applyFill="1" applyBorder="1" applyAlignment="1">
      <alignment horizontal="right" vertical="center"/>
    </xf>
    <xf numFmtId="0" fontId="5" fillId="0" borderId="8" xfId="0" applyFont="1" applyBorder="1" applyAlignment="1">
      <alignment horizontal="center" vertical="center"/>
    </xf>
    <xf numFmtId="0" fontId="5" fillId="0" borderId="66" xfId="0" applyFont="1" applyBorder="1" applyAlignment="1">
      <alignment horizontal="center" vertical="center"/>
    </xf>
    <xf numFmtId="38" fontId="7" fillId="0" borderId="93" xfId="1" applyFont="1" applyFill="1" applyBorder="1" applyAlignment="1">
      <alignment horizontal="right" vertical="center"/>
    </xf>
    <xf numFmtId="38" fontId="7" fillId="0" borderId="11" xfId="1" applyFont="1" applyFill="1" applyBorder="1" applyAlignment="1">
      <alignment horizontal="right"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6" fillId="0" borderId="34" xfId="0" applyFont="1" applyBorder="1" applyAlignment="1">
      <alignment horizontal="center" vertical="center"/>
    </xf>
    <xf numFmtId="0" fontId="6" fillId="0" borderId="88" xfId="0" applyFont="1" applyBorder="1" applyAlignment="1">
      <alignment horizontal="center" vertical="center"/>
    </xf>
    <xf numFmtId="0" fontId="6" fillId="0" borderId="91" xfId="0" applyFont="1" applyBorder="1" applyAlignment="1">
      <alignment horizontal="center" vertical="center"/>
    </xf>
    <xf numFmtId="0" fontId="6" fillId="0" borderId="106" xfId="0" applyFont="1" applyBorder="1" applyAlignment="1">
      <alignment horizontal="center" vertical="center"/>
    </xf>
    <xf numFmtId="0" fontId="6" fillId="0" borderId="1" xfId="0" applyFont="1" applyBorder="1" applyAlignment="1">
      <alignment horizontal="center" vertical="center"/>
    </xf>
    <xf numFmtId="176" fontId="4" fillId="0" borderId="1" xfId="0" applyNumberFormat="1" applyFont="1" applyBorder="1" applyAlignment="1">
      <alignment horizontal="center" vertical="center"/>
    </xf>
    <xf numFmtId="38" fontId="14" fillId="0" borderId="1" xfId="1" applyFont="1" applyFill="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38" fontId="23" fillId="0" borderId="16" xfId="1" applyFont="1" applyFill="1" applyBorder="1" applyAlignment="1">
      <alignment horizontal="right" vertical="center"/>
    </xf>
    <xf numFmtId="177" fontId="12" fillId="0" borderId="6" xfId="1" applyNumberFormat="1" applyFont="1" applyFill="1" applyBorder="1" applyAlignment="1">
      <alignment horizontal="center" vertical="center"/>
    </xf>
    <xf numFmtId="177" fontId="12" fillId="0" borderId="8" xfId="1" applyNumberFormat="1" applyFont="1" applyFill="1" applyBorder="1" applyAlignment="1">
      <alignment horizontal="center" vertical="center"/>
    </xf>
    <xf numFmtId="38" fontId="7" fillId="2" borderId="82" xfId="1" applyFont="1" applyFill="1" applyBorder="1" applyAlignment="1">
      <alignment horizontal="right" vertical="center"/>
    </xf>
    <xf numFmtId="38" fontId="7" fillId="2" borderId="16" xfId="1" applyFont="1" applyFill="1" applyBorder="1" applyAlignment="1">
      <alignment horizontal="right" vertical="center"/>
    </xf>
    <xf numFmtId="0" fontId="7" fillId="0" borderId="0" xfId="0" applyFont="1" applyAlignment="1">
      <alignment horizontal="center" vertical="center"/>
    </xf>
    <xf numFmtId="38" fontId="3" fillId="0" borderId="23" xfId="1" applyFont="1" applyFill="1" applyBorder="1" applyAlignment="1">
      <alignment horizontal="center" vertical="center"/>
    </xf>
    <xf numFmtId="38" fontId="12" fillId="0" borderId="23" xfId="1" applyFont="1" applyFill="1" applyBorder="1" applyAlignment="1">
      <alignment horizontal="center" vertical="center"/>
    </xf>
    <xf numFmtId="38" fontId="12" fillId="0" borderId="36" xfId="1" applyFont="1" applyFill="1" applyBorder="1" applyAlignment="1">
      <alignment horizontal="center" vertical="center"/>
    </xf>
    <xf numFmtId="0" fontId="3" fillId="0" borderId="88" xfId="0" applyFont="1" applyBorder="1" applyAlignment="1">
      <alignment horizontal="center" vertical="center"/>
    </xf>
    <xf numFmtId="0" fontId="3" fillId="0" borderId="87" xfId="0" applyFont="1" applyBorder="1" applyAlignment="1">
      <alignment horizontal="center" vertical="center"/>
    </xf>
    <xf numFmtId="0" fontId="3" fillId="0" borderId="26" xfId="0" applyFont="1" applyBorder="1" applyAlignment="1">
      <alignment horizontal="center" vertical="center"/>
    </xf>
    <xf numFmtId="0" fontId="3" fillId="0" borderId="96" xfId="0" applyFont="1" applyBorder="1">
      <alignment vertical="center"/>
    </xf>
    <xf numFmtId="0" fontId="3" fillId="0" borderId="61" xfId="0" applyFont="1" applyBorder="1">
      <alignment vertical="center"/>
    </xf>
    <xf numFmtId="0" fontId="3" fillId="0" borderId="94" xfId="0" applyFont="1" applyBorder="1">
      <alignment vertical="center"/>
    </xf>
    <xf numFmtId="0" fontId="3" fillId="0" borderId="98" xfId="0" applyFont="1" applyBorder="1">
      <alignment vertical="center"/>
    </xf>
    <xf numFmtId="38" fontId="7" fillId="0" borderId="23" xfId="1" applyFont="1" applyBorder="1" applyAlignment="1">
      <alignment horizontal="right" vertical="center"/>
    </xf>
    <xf numFmtId="38" fontId="7" fillId="0" borderId="64" xfId="1" applyFont="1" applyBorder="1" applyAlignment="1">
      <alignment horizontal="right" vertical="center"/>
    </xf>
    <xf numFmtId="0" fontId="3" fillId="0" borderId="97" xfId="0" applyFont="1" applyBorder="1">
      <alignment vertical="center"/>
    </xf>
    <xf numFmtId="38" fontId="7" fillId="0" borderId="56" xfId="1" applyFont="1" applyBorder="1" applyAlignment="1">
      <alignment horizontal="right" vertical="center"/>
    </xf>
    <xf numFmtId="38" fontId="7" fillId="0" borderId="29" xfId="1" applyFont="1" applyBorder="1" applyAlignment="1">
      <alignment horizontal="right" vertical="center"/>
    </xf>
    <xf numFmtId="0" fontId="7" fillId="0" borderId="96" xfId="0" applyFont="1" applyBorder="1">
      <alignment vertical="center"/>
    </xf>
    <xf numFmtId="38" fontId="7" fillId="0" borderId="61" xfId="1" applyFont="1" applyBorder="1" applyAlignment="1">
      <alignment vertical="center"/>
    </xf>
    <xf numFmtId="38" fontId="7" fillId="0" borderId="95" xfId="1" applyFont="1" applyBorder="1" applyAlignment="1">
      <alignment horizontal="right" vertical="center"/>
    </xf>
    <xf numFmtId="38" fontId="7" fillId="0" borderId="60" xfId="1" applyFont="1" applyBorder="1" applyAlignment="1">
      <alignment horizontal="right" vertical="center"/>
    </xf>
    <xf numFmtId="38" fontId="7" fillId="0" borderId="97" xfId="1" applyFont="1" applyBorder="1" applyAlignment="1">
      <alignment vertical="center"/>
    </xf>
    <xf numFmtId="38" fontId="3" fillId="0" borderId="23" xfId="1" applyFont="1" applyBorder="1" applyAlignment="1">
      <alignment horizontal="center" vertical="center"/>
    </xf>
    <xf numFmtId="38" fontId="7" fillId="0" borderId="55" xfId="1" applyFont="1" applyBorder="1" applyAlignment="1">
      <alignment vertical="center"/>
    </xf>
    <xf numFmtId="38" fontId="25" fillId="0" borderId="61" xfId="1" applyFont="1" applyBorder="1" applyAlignment="1">
      <alignment vertical="center"/>
    </xf>
    <xf numFmtId="38" fontId="7" fillId="0" borderId="62" xfId="1" applyFont="1" applyBorder="1" applyAlignment="1">
      <alignment horizontal="right" vertical="center"/>
    </xf>
    <xf numFmtId="38" fontId="3" fillId="0" borderId="56" xfId="1" applyFont="1" applyBorder="1" applyAlignment="1">
      <alignment horizontal="center" vertical="center"/>
    </xf>
    <xf numFmtId="38" fontId="3" fillId="0" borderId="29" xfId="1" applyFont="1" applyBorder="1" applyAlignment="1">
      <alignment horizontal="center" vertical="center"/>
    </xf>
    <xf numFmtId="0" fontId="7" fillId="0" borderId="94" xfId="0" applyFont="1" applyBorder="1" applyAlignment="1">
      <alignment horizontal="right" vertical="center"/>
    </xf>
    <xf numFmtId="38" fontId="7" fillId="0" borderId="61" xfId="0" applyNumberFormat="1" applyFont="1" applyBorder="1" applyAlignment="1">
      <alignment horizontal="right" vertical="center"/>
    </xf>
    <xf numFmtId="0" fontId="7" fillId="0" borderId="61" xfId="0" applyFont="1" applyBorder="1" applyAlignment="1">
      <alignment horizontal="right" vertical="center"/>
    </xf>
    <xf numFmtId="0" fontId="7" fillId="0" borderId="55" xfId="0" applyFont="1" applyBorder="1" applyAlignment="1">
      <alignment horizontal="right" vertical="center"/>
    </xf>
    <xf numFmtId="0" fontId="7" fillId="0" borderId="55" xfId="0" applyFont="1" applyBorder="1">
      <alignment vertical="center"/>
    </xf>
    <xf numFmtId="0" fontId="25" fillId="0" borderId="61" xfId="0" applyFont="1" applyBorder="1">
      <alignment vertical="center"/>
    </xf>
    <xf numFmtId="0" fontId="7" fillId="0" borderId="97" xfId="0" applyFont="1" applyBorder="1">
      <alignment vertical="center"/>
    </xf>
    <xf numFmtId="38" fontId="12" fillId="0" borderId="23" xfId="1" applyFont="1" applyBorder="1" applyAlignment="1">
      <alignment horizontal="center" vertical="center"/>
    </xf>
    <xf numFmtId="38" fontId="12" fillId="0" borderId="36" xfId="1" applyFont="1" applyBorder="1" applyAlignment="1">
      <alignment horizontal="center" vertical="center"/>
    </xf>
    <xf numFmtId="0" fontId="3" fillId="0" borderId="65" xfId="0" applyFont="1" applyBorder="1">
      <alignment vertical="center"/>
    </xf>
    <xf numFmtId="38" fontId="7" fillId="0" borderId="23" xfId="1" applyFont="1" applyBorder="1" applyAlignment="1">
      <alignment horizontal="center" vertical="center"/>
    </xf>
    <xf numFmtId="38" fontId="14" fillId="0" borderId="1" xfId="1" applyFont="1" applyBorder="1" applyAlignment="1">
      <alignment horizontal="center" vertical="center"/>
    </xf>
    <xf numFmtId="0" fontId="7" fillId="0" borderId="97" xfId="0" applyFont="1" applyBorder="1" applyAlignment="1">
      <alignment horizontal="right" vertical="center"/>
    </xf>
    <xf numFmtId="0" fontId="7" fillId="0" borderId="96" xfId="0" applyFont="1" applyBorder="1" applyAlignment="1">
      <alignment horizontal="right" vertical="center"/>
    </xf>
    <xf numFmtId="38" fontId="5" fillId="0" borderId="2" xfId="1" applyFont="1" applyBorder="1" applyAlignment="1">
      <alignment vertical="center" shrinkToFit="1"/>
    </xf>
    <xf numFmtId="38" fontId="5" fillId="0" borderId="6" xfId="1" applyFont="1" applyBorder="1" applyAlignment="1">
      <alignment vertical="center" shrinkToFit="1"/>
    </xf>
    <xf numFmtId="38" fontId="7" fillId="0" borderId="23" xfId="0" applyNumberFormat="1" applyFont="1" applyBorder="1" applyAlignment="1">
      <alignment horizontal="center" vertical="center"/>
    </xf>
    <xf numFmtId="0" fontId="7" fillId="0" borderId="23" xfId="0" applyFont="1" applyBorder="1" applyAlignment="1">
      <alignment horizontal="center" vertical="center"/>
    </xf>
    <xf numFmtId="38" fontId="7" fillId="0" borderId="65" xfId="1" applyFont="1" applyBorder="1" applyAlignment="1">
      <alignment horizontal="right" vertical="center"/>
    </xf>
    <xf numFmtId="177" fontId="12" fillId="0" borderId="23" xfId="1" applyNumberFormat="1" applyFont="1" applyBorder="1" applyAlignment="1">
      <alignment horizontal="center" vertical="center"/>
    </xf>
    <xf numFmtId="177" fontId="12" fillId="0" borderId="36" xfId="1" applyNumberFormat="1" applyFont="1" applyBorder="1" applyAlignment="1">
      <alignment horizontal="center" vertical="center"/>
    </xf>
    <xf numFmtId="38" fontId="7" fillId="0" borderId="69" xfId="1" applyFont="1" applyBorder="1" applyAlignment="1">
      <alignment horizontal="right" vertical="center"/>
    </xf>
    <xf numFmtId="38" fontId="23" fillId="0" borderId="94" xfId="1" applyFont="1" applyBorder="1" applyAlignment="1">
      <alignment vertical="center"/>
    </xf>
    <xf numFmtId="0" fontId="23" fillId="0" borderId="94" xfId="0" applyFont="1" applyBorder="1">
      <alignment vertical="center"/>
    </xf>
    <xf numFmtId="38" fontId="23" fillId="0" borderId="96" xfId="1" applyFont="1" applyBorder="1" applyAlignment="1">
      <alignment vertical="center"/>
    </xf>
    <xf numFmtId="38" fontId="7" fillId="0" borderId="65" xfId="1" applyFont="1" applyFill="1" applyBorder="1" applyAlignment="1">
      <alignment horizontal="right" vertical="center"/>
    </xf>
    <xf numFmtId="38" fontId="7" fillId="0" borderId="55" xfId="1" applyFont="1" applyBorder="1" applyAlignment="1">
      <alignment horizontal="right" vertical="center"/>
    </xf>
    <xf numFmtId="38" fontId="7" fillId="0" borderId="94" xfId="1" applyFont="1" applyFill="1" applyBorder="1" applyAlignment="1">
      <alignment horizontal="right" vertical="center"/>
    </xf>
    <xf numFmtId="0" fontId="7" fillId="0" borderId="65" xfId="0" applyFont="1" applyBorder="1" applyAlignment="1">
      <alignment horizontal="right" vertical="center"/>
    </xf>
    <xf numFmtId="38" fontId="3" fillId="0" borderId="6" xfId="1" applyFont="1" applyBorder="1" applyAlignment="1">
      <alignment horizontal="center" vertical="center"/>
    </xf>
    <xf numFmtId="38" fontId="7" fillId="0" borderId="97" xfId="1" applyFont="1" applyBorder="1" applyAlignment="1">
      <alignment horizontal="right" vertical="center"/>
    </xf>
    <xf numFmtId="38" fontId="7" fillId="0" borderId="67" xfId="1" applyFont="1" applyBorder="1" applyAlignment="1">
      <alignment horizontal="right" vertical="center"/>
    </xf>
    <xf numFmtId="38" fontId="7" fillId="0" borderId="68" xfId="1" applyFont="1" applyBorder="1" applyAlignment="1">
      <alignment horizontal="right" vertical="center"/>
    </xf>
    <xf numFmtId="38" fontId="7" fillId="0" borderId="97" xfId="1" applyFont="1" applyFill="1" applyBorder="1" applyAlignment="1">
      <alignment horizontal="right" vertical="center"/>
    </xf>
    <xf numFmtId="0" fontId="0" fillId="0" borderId="68" xfId="0" applyBorder="1">
      <alignment vertical="center"/>
    </xf>
    <xf numFmtId="38" fontId="7" fillId="0" borderId="96" xfId="1" applyFont="1" applyBorder="1" applyAlignment="1">
      <alignment horizontal="right" vertical="center"/>
    </xf>
    <xf numFmtId="38" fontId="32" fillId="0" borderId="94" xfId="1" applyFont="1" applyFill="1" applyBorder="1" applyAlignment="1">
      <alignment horizontal="right" vertical="center"/>
    </xf>
    <xf numFmtId="38" fontId="7" fillId="0" borderId="44" xfId="1" applyFont="1" applyBorder="1" applyAlignment="1">
      <alignment horizontal="right" vertical="center"/>
    </xf>
    <xf numFmtId="0" fontId="0" fillId="0" borderId="11" xfId="0" applyBorder="1">
      <alignment vertical="center"/>
    </xf>
    <xf numFmtId="38" fontId="7" fillId="0" borderId="23" xfId="1" applyFont="1" applyFill="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38" fontId="32" fillId="0" borderId="65" xfId="1" applyFont="1" applyFill="1" applyBorder="1" applyAlignment="1">
      <alignment horizontal="right" vertical="center"/>
    </xf>
    <xf numFmtId="38" fontId="7" fillId="0" borderId="96" xfId="1" applyFont="1" applyFill="1" applyBorder="1" applyAlignment="1">
      <alignment horizontal="right" vertical="center"/>
    </xf>
    <xf numFmtId="0" fontId="6" fillId="0" borderId="44" xfId="0" applyFont="1" applyBorder="1" applyAlignment="1">
      <alignment horizontal="center" vertical="center"/>
    </xf>
    <xf numFmtId="38" fontId="40" fillId="0" borderId="67" xfId="1" applyFont="1" applyFill="1" applyBorder="1" applyAlignment="1">
      <alignment horizontal="right" vertical="center"/>
    </xf>
    <xf numFmtId="38" fontId="40" fillId="0" borderId="68" xfId="1" applyFont="1" applyFill="1" applyBorder="1" applyAlignment="1">
      <alignment horizontal="right" vertical="center"/>
    </xf>
    <xf numFmtId="38" fontId="7" fillId="0" borderId="101" xfId="1" applyFont="1" applyBorder="1" applyAlignment="1">
      <alignment horizontal="right" vertical="center"/>
    </xf>
    <xf numFmtId="38" fontId="7" fillId="0" borderId="11" xfId="1" applyFont="1" applyBorder="1" applyAlignment="1">
      <alignment horizontal="right" vertical="center"/>
    </xf>
    <xf numFmtId="38" fontId="25" fillId="0" borderId="55" xfId="1" applyFont="1" applyBorder="1" applyAlignment="1">
      <alignment horizontal="right" vertical="center"/>
    </xf>
    <xf numFmtId="38" fontId="32" fillId="0" borderId="55" xfId="1" applyFont="1" applyBorder="1" applyAlignment="1">
      <alignment horizontal="right" vertical="center"/>
    </xf>
    <xf numFmtId="38" fontId="7" fillId="0" borderId="94" xfId="1" applyFont="1" applyBorder="1" applyAlignment="1">
      <alignment horizontal="right" vertical="center"/>
    </xf>
    <xf numFmtId="0" fontId="3" fillId="0" borderId="35" xfId="0" applyFont="1" applyBorder="1" applyAlignment="1">
      <alignment horizontal="center" vertical="center"/>
    </xf>
    <xf numFmtId="38" fontId="32" fillId="0" borderId="101" xfId="1" applyFont="1" applyBorder="1" applyAlignment="1">
      <alignment horizontal="right" vertical="center"/>
    </xf>
    <xf numFmtId="38" fontId="32" fillId="0" borderId="97" xfId="1" applyFont="1" applyFill="1" applyBorder="1" applyAlignment="1">
      <alignment horizontal="right" vertical="center"/>
    </xf>
    <xf numFmtId="38" fontId="7" fillId="0" borderId="6" xfId="1" applyFont="1" applyBorder="1" applyAlignment="1">
      <alignment horizontal="center" vertical="center"/>
    </xf>
    <xf numFmtId="38" fontId="25" fillId="0" borderId="62" xfId="1" applyFont="1" applyFill="1" applyBorder="1" applyAlignment="1">
      <alignment horizontal="right" vertical="center"/>
    </xf>
    <xf numFmtId="38" fontId="25" fillId="0" borderId="60" xfId="1" applyFont="1" applyFill="1" applyBorder="1" applyAlignment="1">
      <alignment horizontal="right" vertical="center"/>
    </xf>
    <xf numFmtId="38" fontId="7" fillId="0" borderId="81" xfId="1" applyFont="1" applyFill="1" applyBorder="1" applyAlignment="1">
      <alignment horizontal="right" vertical="center"/>
    </xf>
    <xf numFmtId="38" fontId="7" fillId="0" borderId="62" xfId="1" applyFont="1" applyFill="1" applyBorder="1" applyAlignment="1">
      <alignment horizontal="right" vertical="center"/>
    </xf>
    <xf numFmtId="38" fontId="7" fillId="0" borderId="40" xfId="1" applyFont="1" applyFill="1" applyBorder="1" applyAlignment="1">
      <alignment horizontal="right" vertical="center"/>
    </xf>
    <xf numFmtId="38" fontId="7" fillId="0" borderId="0" xfId="1" applyFont="1" applyFill="1" applyBorder="1" applyAlignment="1">
      <alignment horizontal="right" vertical="center"/>
    </xf>
    <xf numFmtId="38" fontId="7" fillId="0" borderId="41" xfId="1" applyFont="1" applyFill="1" applyBorder="1" applyAlignment="1">
      <alignment horizontal="right" vertical="center"/>
    </xf>
    <xf numFmtId="38" fontId="7" fillId="0" borderId="44" xfId="1" applyFont="1" applyFill="1" applyBorder="1" applyAlignment="1">
      <alignment horizontal="right" vertical="center"/>
    </xf>
    <xf numFmtId="177" fontId="12" fillId="0" borderId="23" xfId="1" applyNumberFormat="1" applyFont="1" applyFill="1" applyBorder="1" applyAlignment="1">
      <alignment horizontal="center" vertical="center"/>
    </xf>
    <xf numFmtId="177" fontId="12" fillId="0" borderId="36" xfId="1" applyNumberFormat="1" applyFont="1" applyFill="1" applyBorder="1" applyAlignment="1">
      <alignment horizontal="center" vertical="center"/>
    </xf>
    <xf numFmtId="38" fontId="7" fillId="0" borderId="69" xfId="1" applyFont="1" applyFill="1" applyBorder="1" applyAlignment="1">
      <alignment horizontal="right" vertical="center"/>
    </xf>
    <xf numFmtId="38" fontId="7" fillId="0" borderId="64" xfId="1" applyFont="1" applyFill="1" applyBorder="1" applyAlignment="1">
      <alignment horizontal="right" vertical="center"/>
    </xf>
    <xf numFmtId="38" fontId="25" fillId="0" borderId="55" xfId="1" applyFont="1" applyFill="1" applyBorder="1" applyAlignment="1">
      <alignment horizontal="right" vertical="center"/>
    </xf>
    <xf numFmtId="38" fontId="7" fillId="0" borderId="101" xfId="1" applyFont="1" applyFill="1" applyBorder="1" applyAlignment="1">
      <alignment horizontal="right" vertical="center"/>
    </xf>
    <xf numFmtId="38" fontId="7" fillId="2" borderId="55" xfId="1" applyFont="1" applyFill="1" applyBorder="1" applyAlignment="1">
      <alignment horizontal="right" vertical="center"/>
    </xf>
    <xf numFmtId="38" fontId="7" fillId="2" borderId="97" xfId="1" applyFont="1" applyFill="1" applyBorder="1" applyAlignment="1">
      <alignment horizontal="right" vertical="center"/>
    </xf>
    <xf numFmtId="38" fontId="3" fillId="0" borderId="79" xfId="1" applyFont="1" applyFill="1" applyBorder="1" applyAlignment="1">
      <alignment horizontal="center" vertical="center"/>
    </xf>
    <xf numFmtId="38" fontId="3" fillId="0" borderId="39" xfId="1" applyFont="1" applyFill="1" applyBorder="1" applyAlignment="1">
      <alignment horizontal="center" vertical="center"/>
    </xf>
    <xf numFmtId="38" fontId="32" fillId="0" borderId="44" xfId="1" applyFont="1" applyFill="1" applyBorder="1" applyAlignment="1">
      <alignment horizontal="right" vertical="center"/>
    </xf>
    <xf numFmtId="38" fontId="32" fillId="0" borderId="11" xfId="1" applyFont="1" applyFill="1" applyBorder="1" applyAlignment="1">
      <alignment horizontal="right" vertical="center"/>
    </xf>
    <xf numFmtId="38" fontId="32" fillId="0" borderId="102" xfId="1" applyFont="1" applyFill="1" applyBorder="1" applyAlignment="1">
      <alignment horizontal="right" vertical="center"/>
    </xf>
    <xf numFmtId="38" fontId="25" fillId="0" borderId="41" xfId="1" applyFont="1" applyFill="1" applyBorder="1" applyAlignment="1">
      <alignment horizontal="right" vertical="center"/>
    </xf>
    <xf numFmtId="38" fontId="25" fillId="0" borderId="16" xfId="1" applyFont="1" applyFill="1" applyBorder="1" applyAlignment="1">
      <alignment horizontal="right" vertical="center"/>
    </xf>
    <xf numFmtId="38" fontId="7" fillId="2" borderId="94" xfId="1" applyFont="1" applyFill="1" applyBorder="1" applyAlignment="1">
      <alignment horizontal="right" vertical="center"/>
    </xf>
    <xf numFmtId="38" fontId="32" fillId="0" borderId="93" xfId="1" applyFont="1" applyFill="1" applyBorder="1" applyAlignment="1">
      <alignment horizontal="right" vertical="center"/>
    </xf>
    <xf numFmtId="38" fontId="3" fillId="0" borderId="77" xfId="1" applyFont="1" applyFill="1" applyBorder="1" applyAlignment="1">
      <alignment horizontal="center" vertical="center"/>
    </xf>
    <xf numFmtId="38" fontId="3" fillId="0" borderId="29" xfId="1" applyFont="1" applyFill="1" applyBorder="1" applyAlignment="1">
      <alignment horizontal="center" vertical="center"/>
    </xf>
    <xf numFmtId="38" fontId="7" fillId="0" borderId="98" xfId="1" applyFont="1" applyFill="1" applyBorder="1" applyAlignment="1">
      <alignment horizontal="right" vertical="center"/>
    </xf>
    <xf numFmtId="38" fontId="32" fillId="0" borderId="76" xfId="1" applyFont="1" applyFill="1" applyBorder="1" applyAlignment="1">
      <alignment horizontal="right" vertical="center"/>
    </xf>
    <xf numFmtId="38" fontId="32" fillId="0" borderId="82" xfId="1" applyFont="1" applyFill="1" applyBorder="1" applyAlignment="1">
      <alignment horizontal="right" vertical="center"/>
    </xf>
    <xf numFmtId="38" fontId="25" fillId="0" borderId="56" xfId="1" applyFont="1" applyFill="1" applyBorder="1" applyAlignment="1">
      <alignment horizontal="right" vertical="center"/>
    </xf>
    <xf numFmtId="38" fontId="25" fillId="0" borderId="29" xfId="1" applyFont="1" applyFill="1" applyBorder="1" applyAlignment="1">
      <alignment horizontal="right" vertical="center"/>
    </xf>
    <xf numFmtId="38" fontId="23" fillId="0" borderId="82" xfId="1" applyFont="1" applyFill="1" applyBorder="1" applyAlignment="1">
      <alignment horizontal="right" vertical="center"/>
    </xf>
    <xf numFmtId="38" fontId="25" fillId="0" borderId="40" xfId="1" applyFont="1" applyFill="1" applyBorder="1" applyAlignment="1">
      <alignment horizontal="right" vertical="center"/>
    </xf>
    <xf numFmtId="38" fontId="6" fillId="0" borderId="5" xfId="1" applyFont="1" applyFill="1" applyBorder="1" applyAlignment="1">
      <alignment horizontal="center" vertical="center"/>
    </xf>
    <xf numFmtId="38" fontId="6" fillId="0" borderId="6" xfId="1" applyFont="1" applyFill="1" applyBorder="1" applyAlignment="1">
      <alignment horizontal="center" vertical="center"/>
    </xf>
    <xf numFmtId="38" fontId="6" fillId="0" borderId="9" xfId="1" applyFont="1" applyFill="1" applyBorder="1" applyAlignment="1">
      <alignment horizontal="center" vertical="center"/>
    </xf>
    <xf numFmtId="38" fontId="34" fillId="0" borderId="41" xfId="1" applyFont="1" applyFill="1" applyBorder="1" applyAlignment="1">
      <alignment horizontal="right" vertical="center"/>
    </xf>
    <xf numFmtId="38" fontId="34" fillId="0" borderId="16" xfId="1" applyFont="1" applyFill="1" applyBorder="1" applyAlignment="1">
      <alignment horizontal="right" vertical="center"/>
    </xf>
    <xf numFmtId="38" fontId="34" fillId="0" borderId="61" xfId="1" applyFont="1" applyFill="1" applyBorder="1" applyAlignment="1">
      <alignment horizontal="right" vertical="center"/>
    </xf>
    <xf numFmtId="0" fontId="3" fillId="0" borderId="49" xfId="0" applyFont="1" applyBorder="1" applyAlignment="1">
      <alignment horizontal="center" vertical="center"/>
    </xf>
    <xf numFmtId="38" fontId="3" fillId="0" borderId="6" xfId="1" applyFont="1" applyFill="1" applyBorder="1" applyAlignment="1">
      <alignment horizontal="center" vertical="center"/>
    </xf>
    <xf numFmtId="38" fontId="32" fillId="0" borderId="81" xfId="1" applyFont="1" applyFill="1" applyBorder="1" applyAlignment="1">
      <alignment horizontal="right" vertical="center"/>
    </xf>
    <xf numFmtId="38" fontId="32" fillId="0" borderId="77" xfId="1" applyFont="1" applyFill="1" applyBorder="1" applyAlignment="1">
      <alignment horizontal="right" vertical="center"/>
    </xf>
    <xf numFmtId="38" fontId="32" fillId="0" borderId="33" xfId="1" applyFont="1" applyFill="1" applyBorder="1" applyAlignment="1">
      <alignment horizontal="right" vertical="center"/>
    </xf>
    <xf numFmtId="38" fontId="32" fillId="0" borderId="90" xfId="1" applyFont="1" applyFill="1" applyBorder="1" applyAlignment="1">
      <alignment horizontal="right" vertical="center"/>
    </xf>
    <xf numFmtId="38" fontId="7" fillId="0" borderId="6" xfId="1" applyFont="1" applyFill="1" applyBorder="1" applyAlignment="1">
      <alignment horizontal="center" vertical="center"/>
    </xf>
    <xf numFmtId="38" fontId="25" fillId="0" borderId="81" xfId="1" applyFont="1" applyFill="1" applyBorder="1" applyAlignment="1">
      <alignment horizontal="right" vertical="center"/>
    </xf>
    <xf numFmtId="38" fontId="25" fillId="0" borderId="77" xfId="1" applyFont="1" applyFill="1" applyBorder="1" applyAlignment="1">
      <alignment horizontal="right" vertical="center"/>
    </xf>
    <xf numFmtId="38" fontId="32" fillId="0" borderId="55" xfId="1" applyFont="1" applyFill="1" applyBorder="1" applyAlignment="1">
      <alignment horizontal="right" vertical="center"/>
    </xf>
    <xf numFmtId="0" fontId="3" fillId="0" borderId="62" xfId="0" applyFont="1" applyBorder="1" applyAlignment="1">
      <alignment horizontal="center" vertical="center"/>
    </xf>
    <xf numFmtId="0" fontId="3" fillId="0" borderId="60" xfId="0" applyFont="1" applyBorder="1" applyAlignment="1">
      <alignment horizontal="center" vertical="center"/>
    </xf>
    <xf numFmtId="38" fontId="32" fillId="2" borderId="96" xfId="1" applyFont="1" applyFill="1" applyBorder="1" applyAlignment="1">
      <alignment horizontal="right" vertical="center"/>
    </xf>
    <xf numFmtId="38" fontId="32" fillId="0" borderId="61" xfId="1" applyFont="1" applyFill="1" applyBorder="1" applyAlignment="1">
      <alignment horizontal="right" vertical="center"/>
    </xf>
    <xf numFmtId="38" fontId="7" fillId="0" borderId="33" xfId="1" applyFont="1" applyFill="1" applyBorder="1" applyAlignment="1">
      <alignment horizontal="right"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5" fillId="0" borderId="88" xfId="0" applyFont="1" applyBorder="1" applyAlignment="1">
      <alignment horizontal="center" vertical="center"/>
    </xf>
    <xf numFmtId="0" fontId="5" fillId="0" borderId="26" xfId="0" applyFont="1" applyBorder="1" applyAlignment="1">
      <alignment horizontal="center" vertical="center"/>
    </xf>
    <xf numFmtId="0" fontId="3" fillId="0" borderId="88"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26" xfId="0" applyFont="1" applyBorder="1" applyAlignment="1">
      <alignment horizontal="center" vertical="center" wrapText="1"/>
    </xf>
    <xf numFmtId="0" fontId="5" fillId="0" borderId="105" xfId="0" applyFont="1" applyBorder="1" applyAlignment="1">
      <alignment horizontal="center" vertical="center"/>
    </xf>
    <xf numFmtId="0" fontId="5" fillId="0" borderId="32" xfId="0" applyFont="1" applyBorder="1" applyAlignment="1">
      <alignment horizontal="center" vertical="center"/>
    </xf>
    <xf numFmtId="38" fontId="7" fillId="0" borderId="103" xfId="1" applyFont="1" applyFill="1" applyBorder="1" applyAlignment="1">
      <alignment horizontal="right" vertical="center"/>
    </xf>
    <xf numFmtId="38" fontId="7" fillId="0" borderId="104" xfId="1" applyFont="1" applyFill="1" applyBorder="1" applyAlignment="1">
      <alignment horizontal="right" vertical="center"/>
    </xf>
    <xf numFmtId="38" fontId="12" fillId="0" borderId="0" xfId="1" applyFont="1" applyFill="1" applyBorder="1" applyAlignment="1">
      <alignment horizontal="center" vertical="center"/>
    </xf>
    <xf numFmtId="38" fontId="12" fillId="0" borderId="22" xfId="1" applyFont="1" applyFill="1" applyBorder="1" applyAlignment="1">
      <alignment horizontal="center" vertical="center"/>
    </xf>
    <xf numFmtId="38" fontId="3" fillId="0" borderId="33" xfId="1" applyFont="1" applyFill="1" applyBorder="1" applyAlignment="1">
      <alignment horizontal="center" vertical="center"/>
    </xf>
    <xf numFmtId="38" fontId="7" fillId="0" borderId="83" xfId="1" applyFont="1" applyFill="1" applyBorder="1" applyAlignment="1">
      <alignment horizontal="right" vertical="center"/>
    </xf>
    <xf numFmtId="0" fontId="3" fillId="0" borderId="32" xfId="0" applyFont="1" applyBorder="1" applyAlignment="1">
      <alignment horizontal="center" vertical="center"/>
    </xf>
    <xf numFmtId="38" fontId="7" fillId="0" borderId="33" xfId="1" applyFont="1" applyFill="1" applyBorder="1" applyAlignment="1">
      <alignment horizontal="center" vertical="center"/>
    </xf>
    <xf numFmtId="0" fontId="7" fillId="0" borderId="94" xfId="0" applyFont="1" applyBorder="1">
      <alignment vertical="center"/>
    </xf>
    <xf numFmtId="38" fontId="7" fillId="0" borderId="61" xfId="1" applyFont="1" applyFill="1" applyBorder="1" applyAlignment="1">
      <alignment vertical="center"/>
    </xf>
    <xf numFmtId="38" fontId="7" fillId="0" borderId="94" xfId="1" applyFont="1" applyFill="1" applyBorder="1" applyAlignment="1">
      <alignment vertical="center"/>
    </xf>
    <xf numFmtId="38" fontId="7" fillId="2" borderId="96" xfId="1" applyFont="1" applyFill="1" applyBorder="1" applyAlignment="1">
      <alignment vertical="center"/>
    </xf>
    <xf numFmtId="38" fontId="7" fillId="0" borderId="97" xfId="1" applyFont="1" applyFill="1" applyBorder="1" applyAlignment="1">
      <alignment vertical="center"/>
    </xf>
    <xf numFmtId="38" fontId="7" fillId="0" borderId="98" xfId="1" applyFont="1" applyFill="1" applyBorder="1" applyAlignment="1">
      <alignment vertical="center"/>
    </xf>
    <xf numFmtId="38" fontId="7" fillId="0" borderId="41" xfId="1" applyFont="1" applyFill="1" applyBorder="1" applyAlignment="1">
      <alignment vertical="center"/>
    </xf>
    <xf numFmtId="38" fontId="7" fillId="0" borderId="16" xfId="1" applyFont="1" applyFill="1" applyBorder="1" applyAlignment="1">
      <alignment vertical="center"/>
    </xf>
    <xf numFmtId="38" fontId="7" fillId="2" borderId="97" xfId="1" applyFont="1" applyFill="1" applyBorder="1" applyAlignment="1">
      <alignment vertical="center"/>
    </xf>
    <xf numFmtId="38" fontId="7" fillId="0" borderId="55" xfId="1" applyFont="1" applyFill="1" applyBorder="1" applyAlignment="1">
      <alignment vertical="center"/>
    </xf>
    <xf numFmtId="38" fontId="7" fillId="0" borderId="65" xfId="1" applyFont="1" applyFill="1" applyBorder="1" applyAlignment="1">
      <alignment vertical="center"/>
    </xf>
    <xf numFmtId="0" fontId="9" fillId="0" borderId="44" xfId="0" applyFont="1" applyBorder="1" applyAlignment="1">
      <alignment horizontal="center" vertical="center"/>
    </xf>
    <xf numFmtId="0" fontId="9" fillId="0" borderId="11" xfId="0" applyFont="1" applyBorder="1" applyAlignment="1">
      <alignment horizontal="center" vertical="center"/>
    </xf>
    <xf numFmtId="0" fontId="3" fillId="0" borderId="41" xfId="0" applyFont="1" applyBorder="1" applyAlignment="1">
      <alignment horizontal="center" vertical="center"/>
    </xf>
    <xf numFmtId="0" fontId="3" fillId="0" borderId="16" xfId="0" applyFont="1" applyBorder="1" applyAlignment="1">
      <alignment horizontal="center" vertical="center"/>
    </xf>
    <xf numFmtId="0" fontId="7" fillId="0" borderId="41" xfId="0" applyFont="1" applyBorder="1" applyAlignment="1">
      <alignment horizontal="center" vertical="center"/>
    </xf>
    <xf numFmtId="0" fontId="7" fillId="0" borderId="16" xfId="0" applyFont="1" applyBorder="1" applyAlignment="1">
      <alignment horizontal="center" vertical="center"/>
    </xf>
    <xf numFmtId="38" fontId="7" fillId="0" borderId="96" xfId="1" applyFont="1" applyFill="1" applyBorder="1" applyAlignment="1">
      <alignment vertical="center"/>
    </xf>
    <xf numFmtId="38" fontId="7" fillId="0" borderId="62" xfId="1" applyFont="1" applyFill="1" applyBorder="1" applyAlignment="1">
      <alignment vertical="center"/>
    </xf>
    <xf numFmtId="38" fontId="7" fillId="0" borderId="60" xfId="1" applyFont="1" applyFill="1" applyBorder="1" applyAlignment="1">
      <alignment vertical="center"/>
    </xf>
    <xf numFmtId="0" fontId="7" fillId="0" borderId="41" xfId="0" applyFont="1" applyBorder="1" applyAlignment="1">
      <alignment horizontal="right" vertical="center"/>
    </xf>
    <xf numFmtId="0" fontId="7" fillId="0" borderId="16" xfId="0" applyFont="1" applyBorder="1" applyAlignment="1">
      <alignment horizontal="right" vertical="center"/>
    </xf>
    <xf numFmtId="38" fontId="7" fillId="0" borderId="65" xfId="0" applyNumberFormat="1" applyFont="1" applyBorder="1">
      <alignment vertical="center"/>
    </xf>
    <xf numFmtId="0" fontId="7" fillId="0" borderId="65" xfId="0" applyFont="1" applyBorder="1">
      <alignment vertical="center"/>
    </xf>
  </cellXfs>
  <cellStyles count="4">
    <cellStyle name="桁区切り" xfId="1" builtinId="6"/>
    <cellStyle name="標準" xfId="0" builtinId="0"/>
    <cellStyle name="標準 2" xfId="2" xr:uid="{00000000-0005-0000-0000-000002000000}"/>
    <cellStyle name="標準 2 2" xfId="3" xr:uid="{0D7C4644-57EA-406E-90FF-73A86A1FB037}"/>
  </cellStyles>
  <dxfs count="108">
    <dxf>
      <font>
        <b/>
        <i val="0"/>
        <condense val="0"/>
        <extend val="0"/>
        <color indexed="10"/>
      </font>
    </dxf>
    <dxf>
      <font>
        <b/>
        <i val="0"/>
        <color rgb="FFFF0000"/>
      </font>
    </dxf>
    <dxf>
      <font>
        <b/>
        <i val="0"/>
        <condense val="0"/>
        <extend val="0"/>
        <color indexed="10"/>
      </font>
    </dxf>
    <dxf>
      <font>
        <b/>
        <i val="0"/>
        <condense val="0"/>
        <extend val="0"/>
        <color indexed="10"/>
      </font>
    </dxf>
    <dxf>
      <font>
        <b/>
        <i val="0"/>
        <condense val="0"/>
        <extend val="0"/>
        <color indexed="10"/>
      </font>
    </dxf>
    <dxf>
      <font>
        <b/>
        <i/>
        <color rgb="FFFF0000"/>
      </font>
    </dxf>
    <dxf>
      <font>
        <b/>
        <i val="0"/>
        <color rgb="FFFF0000"/>
      </font>
    </dxf>
    <dxf>
      <font>
        <b/>
        <i/>
        <color rgb="FFFF0000"/>
      </font>
    </dxf>
    <dxf>
      <font>
        <b/>
        <i val="0"/>
        <color rgb="FFFF0000"/>
      </font>
    </dxf>
    <dxf>
      <font>
        <b/>
        <i val="0"/>
        <condense val="0"/>
        <extend val="0"/>
        <color indexed="10"/>
      </font>
    </dxf>
    <dxf>
      <font>
        <b/>
        <i val="0"/>
        <condense val="0"/>
        <extend val="0"/>
        <color indexed="10"/>
      </font>
    </dxf>
    <dxf>
      <font>
        <b/>
        <i/>
        <color rgb="FFFF0000"/>
      </font>
    </dxf>
    <dxf>
      <font>
        <b/>
        <i/>
        <color rgb="FFFF0000"/>
      </font>
    </dxf>
    <dxf>
      <font>
        <b/>
        <i/>
        <color rgb="FFFF0000"/>
      </font>
    </dxf>
    <dxf>
      <font>
        <b/>
        <i val="0"/>
        <condense val="0"/>
        <extend val="0"/>
        <color indexed="10"/>
      </font>
    </dxf>
    <dxf>
      <font>
        <b/>
        <i val="0"/>
        <condense val="0"/>
        <extend val="0"/>
        <color indexed="10"/>
      </font>
    </dxf>
    <dxf>
      <font>
        <b/>
        <i val="0"/>
        <color rgb="FFFF0000"/>
      </font>
    </dxf>
    <dxf>
      <font>
        <b/>
        <i val="0"/>
        <condense val="0"/>
        <extend val="0"/>
        <color indexed="10"/>
      </font>
    </dxf>
    <dxf>
      <font>
        <b/>
        <i val="0"/>
        <condense val="0"/>
        <extend val="0"/>
        <color indexed="10"/>
      </font>
    </dxf>
    <dxf>
      <font>
        <b/>
        <i val="0"/>
        <color rgb="FFFF0000"/>
      </font>
    </dxf>
    <dxf>
      <font>
        <b/>
        <i/>
        <color rgb="FFFF0000"/>
      </font>
    </dxf>
    <dxf>
      <font>
        <b/>
        <i val="0"/>
        <condense val="0"/>
        <extend val="0"/>
        <color indexed="10"/>
      </font>
    </dxf>
    <dxf>
      <font>
        <b/>
        <i val="0"/>
        <condense val="0"/>
        <extend val="0"/>
        <color indexed="10"/>
      </font>
    </dxf>
    <dxf>
      <font>
        <b/>
        <i val="0"/>
        <condense val="0"/>
        <extend val="0"/>
        <color indexed="10"/>
      </font>
    </dxf>
    <dxf>
      <font>
        <b/>
        <i val="0"/>
        <color rgb="FFFF0000"/>
      </font>
    </dxf>
    <dxf>
      <font>
        <b/>
        <i val="0"/>
        <color rgb="FFFF000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lor rgb="FFFF0000"/>
      </font>
    </dxf>
    <dxf>
      <font>
        <b/>
        <i val="0"/>
        <color rgb="FFFF0000"/>
      </font>
    </dxf>
    <dxf>
      <font>
        <b/>
        <i val="0"/>
        <condense val="0"/>
        <extend val="0"/>
        <color indexed="10"/>
      </font>
    </dxf>
    <dxf>
      <font>
        <b/>
        <i val="0"/>
        <condense val="0"/>
        <extend val="0"/>
        <color indexed="10"/>
      </font>
    </dxf>
    <dxf>
      <font>
        <b/>
        <i val="0"/>
        <condense val="0"/>
        <extend val="0"/>
        <color indexed="10"/>
      </font>
    </dxf>
    <dxf>
      <font>
        <b/>
        <i/>
        <color rgb="FFFF0000"/>
      </font>
    </dxf>
    <dxf>
      <font>
        <b/>
        <i val="0"/>
        <color rgb="FFFF0000"/>
      </font>
    </dxf>
    <dxf>
      <font>
        <b/>
        <i/>
        <color rgb="FFFF0000"/>
      </font>
    </dxf>
    <dxf>
      <font>
        <b/>
        <i/>
        <color rgb="FFFF0000"/>
      </font>
    </dxf>
    <dxf>
      <font>
        <b/>
        <i val="0"/>
        <color rgb="FFFF0000"/>
      </font>
    </dxf>
    <dxf>
      <font>
        <b/>
        <i/>
        <color rgb="FFFF0000"/>
      </font>
    </dxf>
    <dxf>
      <font>
        <b/>
        <i/>
        <color rgb="FFFF0000"/>
      </font>
    </dxf>
    <dxf>
      <font>
        <b/>
        <i val="0"/>
        <condense val="0"/>
        <extend val="0"/>
        <color indexed="10"/>
      </font>
    </dxf>
    <dxf>
      <font>
        <b/>
        <i/>
        <color rgb="FFFF0000"/>
      </font>
    </dxf>
    <dxf>
      <font>
        <b/>
        <i val="0"/>
        <condense val="0"/>
        <extend val="0"/>
        <color indexed="10"/>
      </font>
    </dxf>
    <dxf>
      <font>
        <b/>
        <i/>
        <color rgb="FFFF0000"/>
      </font>
    </dxf>
    <dxf>
      <font>
        <b/>
        <i/>
        <color rgb="FFFF0000"/>
      </font>
    </dxf>
    <dxf>
      <font>
        <b/>
        <i val="0"/>
        <color rgb="FFFF0000"/>
      </font>
    </dxf>
    <dxf>
      <font>
        <b/>
        <i val="0"/>
        <condense val="0"/>
        <extend val="0"/>
        <color indexed="1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10"/>
      </font>
    </dxf>
    <dxf>
      <font>
        <b/>
        <i val="0"/>
        <condense val="0"/>
        <extend val="0"/>
        <color indexed="1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38100</xdr:rowOff>
    </xdr:from>
    <xdr:to>
      <xdr:col>10</xdr:col>
      <xdr:colOff>600075</xdr:colOff>
      <xdr:row>29</xdr:row>
      <xdr:rowOff>85725</xdr:rowOff>
    </xdr:to>
    <xdr:sp macro="" textlink="">
      <xdr:nvSpPr>
        <xdr:cNvPr id="2" name="Rectangle 1">
          <a:extLst>
            <a:ext uri="{FF2B5EF4-FFF2-40B4-BE49-F238E27FC236}">
              <a16:creationId xmlns:a16="http://schemas.microsoft.com/office/drawing/2014/main" id="{754859A1-09CB-49E0-A6FF-DF4BEF42C304}"/>
            </a:ext>
          </a:extLst>
        </xdr:cNvPr>
        <xdr:cNvSpPr>
          <a:spLocks noChangeArrowheads="1"/>
        </xdr:cNvSpPr>
      </xdr:nvSpPr>
      <xdr:spPr bwMode="auto">
        <a:xfrm>
          <a:off x="57150" y="38100"/>
          <a:ext cx="7400925" cy="5019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xdr:col>
      <xdr:colOff>1800225</xdr:colOff>
      <xdr:row>17</xdr:row>
      <xdr:rowOff>104775</xdr:rowOff>
    </xdr:from>
    <xdr:ext cx="4772025" cy="530225"/>
    <xdr:sp macro="" textlink="">
      <xdr:nvSpPr>
        <xdr:cNvPr id="3" name="AutoShape 8">
          <a:extLst>
            <a:ext uri="{FF2B5EF4-FFF2-40B4-BE49-F238E27FC236}">
              <a16:creationId xmlns:a16="http://schemas.microsoft.com/office/drawing/2014/main" id="{B8FBC1B0-69A5-4E6F-AAC3-7A93B2AD5DB4}"/>
            </a:ext>
          </a:extLst>
        </xdr:cNvPr>
        <xdr:cNvSpPr>
          <a:spLocks noChangeAspect="1" noChangeArrowheads="1"/>
        </xdr:cNvSpPr>
      </xdr:nvSpPr>
      <xdr:spPr bwMode="auto">
        <a:xfrm>
          <a:off x="2057400" y="3019425"/>
          <a:ext cx="4772025" cy="53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1800225</xdr:colOff>
      <xdr:row>17</xdr:row>
      <xdr:rowOff>180975</xdr:rowOff>
    </xdr:from>
    <xdr:ext cx="4772025" cy="542925"/>
    <xdr:sp macro="" textlink="">
      <xdr:nvSpPr>
        <xdr:cNvPr id="4" name="AutoShape 13">
          <a:extLst>
            <a:ext uri="{FF2B5EF4-FFF2-40B4-BE49-F238E27FC236}">
              <a16:creationId xmlns:a16="http://schemas.microsoft.com/office/drawing/2014/main" id="{94C22B52-6A5E-4635-887B-CAC051A95FD1}"/>
            </a:ext>
          </a:extLst>
        </xdr:cNvPr>
        <xdr:cNvSpPr>
          <a:spLocks noChangeAspect="1" noChangeArrowheads="1"/>
        </xdr:cNvSpPr>
      </xdr:nvSpPr>
      <xdr:spPr bwMode="auto">
        <a:xfrm>
          <a:off x="2057400" y="3086100"/>
          <a:ext cx="47720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3606799</xdr:colOff>
      <xdr:row>17</xdr:row>
      <xdr:rowOff>152402</xdr:rowOff>
    </xdr:from>
    <xdr:ext cx="4254501" cy="415984"/>
    <xdr:pic>
      <xdr:nvPicPr>
        <xdr:cNvPr id="5" name="図 4">
          <a:extLst>
            <a:ext uri="{FF2B5EF4-FFF2-40B4-BE49-F238E27FC236}">
              <a16:creationId xmlns:a16="http://schemas.microsoft.com/office/drawing/2014/main" id="{666C266C-5E4F-49E2-A87F-B4BE0BA64F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2899" y="4826002"/>
          <a:ext cx="4254501" cy="41598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57150</xdr:colOff>
      <xdr:row>6</xdr:row>
      <xdr:rowOff>76200</xdr:rowOff>
    </xdr:from>
    <xdr:to>
      <xdr:col>2</xdr:col>
      <xdr:colOff>85725</xdr:colOff>
      <xdr:row>7</xdr:row>
      <xdr:rowOff>142875</xdr:rowOff>
    </xdr:to>
    <xdr:sp macro="" textlink="">
      <xdr:nvSpPr>
        <xdr:cNvPr id="36741" name="AutoShape 1">
          <a:extLst>
            <a:ext uri="{FF2B5EF4-FFF2-40B4-BE49-F238E27FC236}">
              <a16:creationId xmlns:a16="http://schemas.microsoft.com/office/drawing/2014/main" id="{00000000-0008-0000-0100-0000858F0000}"/>
            </a:ext>
          </a:extLst>
        </xdr:cNvPr>
        <xdr:cNvSpPr>
          <a:spLocks/>
        </xdr:cNvSpPr>
      </xdr:nvSpPr>
      <xdr:spPr bwMode="auto">
        <a:xfrm>
          <a:off x="1152525" y="1304925"/>
          <a:ext cx="28575" cy="238125"/>
        </a:xfrm>
        <a:prstGeom prst="leftBracket">
          <a:avLst>
            <a:gd name="adj" fmla="val 69444"/>
          </a:avLst>
        </a:prstGeom>
        <a:noFill/>
        <a:ln w="6350">
          <a:solidFill>
            <a:srgbClr val="000000"/>
          </a:solidFill>
          <a:round/>
          <a:headEnd/>
          <a:tailEnd/>
        </a:ln>
      </xdr:spPr>
    </xdr:sp>
    <xdr:clientData/>
  </xdr:twoCellAnchor>
  <xdr:twoCellAnchor>
    <xdr:from>
      <xdr:col>2</xdr:col>
      <xdr:colOff>66675</xdr:colOff>
      <xdr:row>19</xdr:row>
      <xdr:rowOff>76200</xdr:rowOff>
    </xdr:from>
    <xdr:to>
      <xdr:col>2</xdr:col>
      <xdr:colOff>114300</xdr:colOff>
      <xdr:row>21</xdr:row>
      <xdr:rowOff>104775</xdr:rowOff>
    </xdr:to>
    <xdr:sp macro="" textlink="">
      <xdr:nvSpPr>
        <xdr:cNvPr id="36743" name="AutoShape 3">
          <a:extLst>
            <a:ext uri="{FF2B5EF4-FFF2-40B4-BE49-F238E27FC236}">
              <a16:creationId xmlns:a16="http://schemas.microsoft.com/office/drawing/2014/main" id="{00000000-0008-0000-0100-0000878F0000}"/>
            </a:ext>
          </a:extLst>
        </xdr:cNvPr>
        <xdr:cNvSpPr>
          <a:spLocks/>
        </xdr:cNvSpPr>
      </xdr:nvSpPr>
      <xdr:spPr bwMode="auto">
        <a:xfrm>
          <a:off x="1162050" y="3533775"/>
          <a:ext cx="47625" cy="371475"/>
        </a:xfrm>
        <a:prstGeom prst="leftBracket">
          <a:avLst>
            <a:gd name="adj" fmla="val 65000"/>
          </a:avLst>
        </a:prstGeom>
        <a:noFill/>
        <a:ln w="6350">
          <a:solidFill>
            <a:srgbClr val="000000"/>
          </a:solidFill>
          <a:round/>
          <a:headEnd/>
          <a:tailEnd/>
        </a:ln>
      </xdr:spPr>
    </xdr:sp>
    <xdr:clientData/>
  </xdr:twoCellAnchor>
  <xdr:twoCellAnchor>
    <xdr:from>
      <xdr:col>2</xdr:col>
      <xdr:colOff>57150</xdr:colOff>
      <xdr:row>6</xdr:row>
      <xdr:rowOff>76200</xdr:rowOff>
    </xdr:from>
    <xdr:to>
      <xdr:col>2</xdr:col>
      <xdr:colOff>85725</xdr:colOff>
      <xdr:row>7</xdr:row>
      <xdr:rowOff>142875</xdr:rowOff>
    </xdr:to>
    <xdr:sp macro="" textlink="">
      <xdr:nvSpPr>
        <xdr:cNvPr id="36752" name="AutoShape 1">
          <a:extLst>
            <a:ext uri="{FF2B5EF4-FFF2-40B4-BE49-F238E27FC236}">
              <a16:creationId xmlns:a16="http://schemas.microsoft.com/office/drawing/2014/main" id="{00000000-0008-0000-0100-0000908F0000}"/>
            </a:ext>
          </a:extLst>
        </xdr:cNvPr>
        <xdr:cNvSpPr>
          <a:spLocks/>
        </xdr:cNvSpPr>
      </xdr:nvSpPr>
      <xdr:spPr bwMode="auto">
        <a:xfrm>
          <a:off x="1152525" y="1304925"/>
          <a:ext cx="28575" cy="238125"/>
        </a:xfrm>
        <a:prstGeom prst="leftBracket">
          <a:avLst>
            <a:gd name="adj" fmla="val 69444"/>
          </a:avLst>
        </a:prstGeom>
        <a:noFill/>
        <a:ln w="6350">
          <a:solidFill>
            <a:srgbClr val="000000"/>
          </a:solidFill>
          <a:round/>
          <a:headEnd/>
          <a:tailEnd/>
        </a:ln>
      </xdr:spPr>
    </xdr:sp>
    <xdr:clientData/>
  </xdr:twoCellAnchor>
  <xdr:twoCellAnchor>
    <xdr:from>
      <xdr:col>2</xdr:col>
      <xdr:colOff>57150</xdr:colOff>
      <xdr:row>10</xdr:row>
      <xdr:rowOff>38100</xdr:rowOff>
    </xdr:from>
    <xdr:to>
      <xdr:col>2</xdr:col>
      <xdr:colOff>114300</xdr:colOff>
      <xdr:row>17</xdr:row>
      <xdr:rowOff>95250</xdr:rowOff>
    </xdr:to>
    <xdr:sp macro="" textlink="">
      <xdr:nvSpPr>
        <xdr:cNvPr id="36753" name="AutoShape 2">
          <a:extLst>
            <a:ext uri="{FF2B5EF4-FFF2-40B4-BE49-F238E27FC236}">
              <a16:creationId xmlns:a16="http://schemas.microsoft.com/office/drawing/2014/main" id="{00000000-0008-0000-0100-0000918F0000}"/>
            </a:ext>
          </a:extLst>
        </xdr:cNvPr>
        <xdr:cNvSpPr>
          <a:spLocks/>
        </xdr:cNvSpPr>
      </xdr:nvSpPr>
      <xdr:spPr bwMode="auto">
        <a:xfrm>
          <a:off x="1152525" y="1952625"/>
          <a:ext cx="57150" cy="1257300"/>
        </a:xfrm>
        <a:prstGeom prst="leftBracket">
          <a:avLst>
            <a:gd name="adj" fmla="val 241667"/>
          </a:avLst>
        </a:prstGeom>
        <a:noFill/>
        <a:ln w="6350">
          <a:solidFill>
            <a:srgbClr val="000000"/>
          </a:solidFill>
          <a:round/>
          <a:headEnd/>
          <a:tailEnd/>
        </a:ln>
      </xdr:spPr>
    </xdr:sp>
    <xdr:clientData/>
  </xdr:twoCellAnchor>
  <xdr:twoCellAnchor>
    <xdr:from>
      <xdr:col>2</xdr:col>
      <xdr:colOff>66675</xdr:colOff>
      <xdr:row>19</xdr:row>
      <xdr:rowOff>76200</xdr:rowOff>
    </xdr:from>
    <xdr:to>
      <xdr:col>2</xdr:col>
      <xdr:colOff>114300</xdr:colOff>
      <xdr:row>21</xdr:row>
      <xdr:rowOff>104775</xdr:rowOff>
    </xdr:to>
    <xdr:sp macro="" textlink="">
      <xdr:nvSpPr>
        <xdr:cNvPr id="36754" name="AutoShape 3">
          <a:extLst>
            <a:ext uri="{FF2B5EF4-FFF2-40B4-BE49-F238E27FC236}">
              <a16:creationId xmlns:a16="http://schemas.microsoft.com/office/drawing/2014/main" id="{00000000-0008-0000-0100-0000928F0000}"/>
            </a:ext>
          </a:extLst>
        </xdr:cNvPr>
        <xdr:cNvSpPr>
          <a:spLocks/>
        </xdr:cNvSpPr>
      </xdr:nvSpPr>
      <xdr:spPr bwMode="auto">
        <a:xfrm>
          <a:off x="1162050" y="3533775"/>
          <a:ext cx="47625" cy="371475"/>
        </a:xfrm>
        <a:prstGeom prst="leftBracket">
          <a:avLst>
            <a:gd name="adj" fmla="val 65000"/>
          </a:avLst>
        </a:prstGeom>
        <a:noFill/>
        <a:ln w="6350">
          <a:solidFill>
            <a:srgbClr val="000000"/>
          </a:solidFill>
          <a:round/>
          <a:headEnd/>
          <a:tailEnd/>
        </a:ln>
      </xdr:spPr>
    </xdr:sp>
    <xdr:clientData/>
  </xdr:twoCellAnchor>
  <xdr:twoCellAnchor>
    <xdr:from>
      <xdr:col>14</xdr:col>
      <xdr:colOff>104775</xdr:colOff>
      <xdr:row>6</xdr:row>
      <xdr:rowOff>85726</xdr:rowOff>
    </xdr:from>
    <xdr:to>
      <xdr:col>17</xdr:col>
      <xdr:colOff>476250</xdr:colOff>
      <xdr:row>14</xdr:row>
      <xdr:rowOff>95250</xdr:rowOff>
    </xdr:to>
    <xdr:sp macro="" textlink="">
      <xdr:nvSpPr>
        <xdr:cNvPr id="2" name="テキスト ボックス 1">
          <a:extLst>
            <a:ext uri="{FF2B5EF4-FFF2-40B4-BE49-F238E27FC236}">
              <a16:creationId xmlns:a16="http://schemas.microsoft.com/office/drawing/2014/main" id="{D726E5F5-930E-4DFC-9227-29FB2B84AB57}"/>
            </a:ext>
          </a:extLst>
        </xdr:cNvPr>
        <xdr:cNvSpPr txBox="1"/>
      </xdr:nvSpPr>
      <xdr:spPr>
        <a:xfrm>
          <a:off x="6229350" y="1314451"/>
          <a:ext cx="1457325" cy="1381124"/>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sng">
              <a:latin typeface="ＭＳ Ｐ明朝" panose="02020600040205080304" pitchFamily="18" charset="-128"/>
              <a:ea typeface="ＭＳ Ｐ明朝" panose="02020600040205080304" pitchFamily="18" charset="-128"/>
            </a:rPr>
            <a:t>■毎日中央内訳</a:t>
          </a:r>
          <a:endParaRPr kumimoji="1" lang="en-US" altLang="ja-JP" sz="900" u="sng">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岩手日報</a:t>
          </a:r>
          <a:r>
            <a:rPr kumimoji="1" lang="ja-JP" altLang="en-US" sz="900" baseline="0">
              <a:latin typeface="ＭＳ Ｐ明朝" panose="02020600040205080304" pitchFamily="18" charset="-128"/>
              <a:ea typeface="ＭＳ Ｐ明朝" panose="02020600040205080304" pitchFamily="18" charset="-128"/>
            </a:rPr>
            <a:t> </a:t>
          </a:r>
          <a:r>
            <a:rPr kumimoji="1" lang="ja-JP" altLang="en-US" sz="900">
              <a:latin typeface="ＭＳ Ｐ明朝" panose="02020600040205080304" pitchFamily="18" charset="-128"/>
              <a:ea typeface="ＭＳ Ｐ明朝" panose="02020600040205080304" pitchFamily="18" charset="-128"/>
            </a:rPr>
            <a:t>大通</a:t>
          </a:r>
          <a:r>
            <a:rPr kumimoji="1" lang="en-US" altLang="ja-JP" sz="900">
              <a:latin typeface="ＭＳ Ｐ明朝" panose="02020600040205080304" pitchFamily="18" charset="-128"/>
              <a:ea typeface="ＭＳ Ｐ明朝" panose="02020600040205080304" pitchFamily="18" charset="-128"/>
            </a:rPr>
            <a:t>250</a:t>
          </a:r>
        </a:p>
        <a:p>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岩手日報</a:t>
          </a:r>
          <a:r>
            <a:rPr kumimoji="1" lang="en-US" altLang="ja-JP" sz="9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900">
              <a:latin typeface="ＭＳ Ｐ明朝" panose="02020600040205080304" pitchFamily="18" charset="-128"/>
              <a:ea typeface="ＭＳ Ｐ明朝" panose="02020600040205080304" pitchFamily="18" charset="-128"/>
            </a:rPr>
            <a:t>前九年</a:t>
          </a:r>
          <a:r>
            <a:rPr kumimoji="1" lang="en-US" altLang="ja-JP" sz="900">
              <a:latin typeface="ＭＳ Ｐ明朝" panose="02020600040205080304" pitchFamily="18" charset="-128"/>
              <a:ea typeface="ＭＳ Ｐ明朝" panose="02020600040205080304" pitchFamily="18" charset="-128"/>
            </a:rPr>
            <a:t>40</a:t>
          </a:r>
        </a:p>
        <a:p>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岩手日報</a:t>
          </a:r>
          <a:r>
            <a:rPr kumimoji="1" lang="en-US" altLang="ja-JP" sz="9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900">
              <a:latin typeface="ＭＳ Ｐ明朝" panose="02020600040205080304" pitchFamily="18" charset="-128"/>
              <a:ea typeface="ＭＳ Ｐ明朝" panose="02020600040205080304" pitchFamily="18" charset="-128"/>
            </a:rPr>
            <a:t>本町</a:t>
          </a:r>
          <a:r>
            <a:rPr kumimoji="1" lang="en-US" altLang="ja-JP" sz="900">
              <a:latin typeface="ＭＳ Ｐ明朝" panose="02020600040205080304" pitchFamily="18" charset="-128"/>
              <a:ea typeface="ＭＳ Ｐ明朝" panose="02020600040205080304" pitchFamily="18" charset="-128"/>
            </a:rPr>
            <a:t>50</a:t>
          </a:r>
        </a:p>
        <a:p>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岩手日報</a:t>
          </a:r>
          <a:r>
            <a:rPr kumimoji="1" lang="en-US" altLang="ja-JP" sz="9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900">
              <a:latin typeface="ＭＳ Ｐ明朝" panose="02020600040205080304" pitchFamily="18" charset="-128"/>
              <a:ea typeface="ＭＳ Ｐ明朝" panose="02020600040205080304" pitchFamily="18" charset="-128"/>
            </a:rPr>
            <a:t>長田町</a:t>
          </a:r>
          <a:r>
            <a:rPr kumimoji="1" lang="en-US" altLang="ja-JP" sz="900">
              <a:latin typeface="ＭＳ Ｐ明朝" panose="02020600040205080304" pitchFamily="18" charset="-128"/>
              <a:ea typeface="ＭＳ Ｐ明朝" panose="02020600040205080304" pitchFamily="18" charset="-128"/>
            </a:rPr>
            <a:t>200</a:t>
          </a:r>
        </a:p>
        <a:p>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岩手日報</a:t>
          </a:r>
          <a:r>
            <a:rPr kumimoji="1" lang="en-US" altLang="ja-JP" sz="9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900">
              <a:latin typeface="ＭＳ Ｐ明朝" panose="02020600040205080304" pitchFamily="18" charset="-128"/>
              <a:ea typeface="ＭＳ Ｐ明朝" panose="02020600040205080304" pitchFamily="18" charset="-128"/>
            </a:rPr>
            <a:t>上田</a:t>
          </a:r>
          <a:r>
            <a:rPr kumimoji="1" lang="en-US" altLang="ja-JP" sz="900">
              <a:latin typeface="ＭＳ Ｐ明朝" panose="02020600040205080304" pitchFamily="18" charset="-128"/>
              <a:ea typeface="ＭＳ Ｐ明朝" panose="02020600040205080304" pitchFamily="18" charset="-128"/>
            </a:rPr>
            <a:t>230</a:t>
          </a:r>
        </a:p>
        <a:p>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岩手日報</a:t>
          </a:r>
          <a:r>
            <a:rPr kumimoji="1" lang="en-US" altLang="ja-JP" sz="9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900">
              <a:latin typeface="ＭＳ Ｐ明朝" panose="02020600040205080304" pitchFamily="18" charset="-128"/>
              <a:ea typeface="ＭＳ Ｐ明朝" panose="02020600040205080304" pitchFamily="18" charset="-128"/>
            </a:rPr>
            <a:t>松園</a:t>
          </a:r>
          <a:r>
            <a:rPr kumimoji="1" lang="en-US" altLang="ja-JP" sz="900">
              <a:latin typeface="ＭＳ Ｐ明朝" panose="02020600040205080304" pitchFamily="18" charset="-128"/>
              <a:ea typeface="ＭＳ Ｐ明朝" panose="02020600040205080304" pitchFamily="18" charset="-128"/>
            </a:rPr>
            <a:t>230</a:t>
          </a:r>
        </a:p>
        <a:p>
          <a:r>
            <a:rPr kumimoji="1" lang="ja-JP" altLang="en-US" sz="900" u="sng">
              <a:latin typeface="ＭＳ Ｐ明朝" panose="02020600040205080304" pitchFamily="18" charset="-128"/>
              <a:ea typeface="ＭＳ Ｐ明朝" panose="02020600040205080304" pitchFamily="18" charset="-128"/>
            </a:rPr>
            <a:t>計</a:t>
          </a:r>
          <a:r>
            <a:rPr kumimoji="1" lang="en-US" altLang="ja-JP" sz="900" u="sng">
              <a:latin typeface="ＭＳ Ｐ明朝" panose="02020600040205080304" pitchFamily="18" charset="-128"/>
              <a:ea typeface="ＭＳ Ｐ明朝" panose="02020600040205080304" pitchFamily="18" charset="-128"/>
            </a:rPr>
            <a:t>1,000</a:t>
          </a:r>
          <a:r>
            <a:rPr kumimoji="1" lang="ja-JP" altLang="en-US" sz="900" u="sng">
              <a:latin typeface="ＭＳ Ｐ明朝" panose="02020600040205080304" pitchFamily="18" charset="-128"/>
              <a:ea typeface="ＭＳ Ｐ明朝" panose="02020600040205080304" pitchFamily="18" charset="-128"/>
            </a:rPr>
            <a:t>枚</a:t>
          </a:r>
          <a:endParaRPr kumimoji="1" lang="en-US" altLang="ja-JP" sz="900" u="sng">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twoCellAnchor>
    <xdr:from>
      <xdr:col>14</xdr:col>
      <xdr:colOff>123825</xdr:colOff>
      <xdr:row>19</xdr:row>
      <xdr:rowOff>123825</xdr:rowOff>
    </xdr:from>
    <xdr:to>
      <xdr:col>17</xdr:col>
      <xdr:colOff>498365</xdr:colOff>
      <xdr:row>27</xdr:row>
      <xdr:rowOff>0</xdr:rowOff>
    </xdr:to>
    <xdr:sp macro="" textlink="">
      <xdr:nvSpPr>
        <xdr:cNvPr id="3" name="テキスト ボックス 2">
          <a:extLst>
            <a:ext uri="{FF2B5EF4-FFF2-40B4-BE49-F238E27FC236}">
              <a16:creationId xmlns:a16="http://schemas.microsoft.com/office/drawing/2014/main" id="{3595E488-E57A-41B6-BFD6-3CA6C14BB331}"/>
            </a:ext>
          </a:extLst>
        </xdr:cNvPr>
        <xdr:cNvSpPr txBox="1"/>
      </xdr:nvSpPr>
      <xdr:spPr>
        <a:xfrm>
          <a:off x="6248400" y="3581400"/>
          <a:ext cx="1460390" cy="1247775"/>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sng">
              <a:latin typeface="ＭＳ Ｐ明朝" panose="02020600040205080304" pitchFamily="18" charset="-128"/>
              <a:ea typeface="ＭＳ Ｐ明朝" panose="02020600040205080304" pitchFamily="18" charset="-128"/>
            </a:rPr>
            <a:t>■河北中央内訳</a:t>
          </a:r>
          <a:endParaRPr kumimoji="1" lang="en-US" altLang="ja-JP" sz="900" u="sng">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岩手日報 大通</a:t>
          </a:r>
          <a:r>
            <a:rPr kumimoji="1" lang="en-US" altLang="ja-JP" sz="900">
              <a:latin typeface="ＭＳ Ｐ明朝" panose="02020600040205080304" pitchFamily="18" charset="-128"/>
              <a:ea typeface="ＭＳ Ｐ明朝" panose="02020600040205080304" pitchFamily="18" charset="-128"/>
            </a:rPr>
            <a:t>110</a:t>
          </a:r>
        </a:p>
        <a:p>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岩手日報</a:t>
          </a:r>
          <a:r>
            <a:rPr kumimoji="1" lang="en-US" altLang="ja-JP" sz="9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900">
              <a:latin typeface="ＭＳ Ｐ明朝" panose="02020600040205080304" pitchFamily="18" charset="-128"/>
              <a:ea typeface="ＭＳ Ｐ明朝" panose="02020600040205080304" pitchFamily="18" charset="-128"/>
            </a:rPr>
            <a:t>本町</a:t>
          </a:r>
          <a:r>
            <a:rPr kumimoji="1" lang="en-US" altLang="ja-JP" sz="900">
              <a:latin typeface="ＭＳ Ｐ明朝" panose="02020600040205080304" pitchFamily="18" charset="-128"/>
              <a:ea typeface="ＭＳ Ｐ明朝" panose="02020600040205080304" pitchFamily="18" charset="-128"/>
            </a:rPr>
            <a:t>10</a:t>
          </a:r>
        </a:p>
        <a:p>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岩手日報</a:t>
          </a:r>
          <a:r>
            <a:rPr kumimoji="1" lang="en-US" altLang="ja-JP" sz="9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900">
              <a:latin typeface="ＭＳ Ｐ明朝" panose="02020600040205080304" pitchFamily="18" charset="-128"/>
              <a:ea typeface="ＭＳ Ｐ明朝" panose="02020600040205080304" pitchFamily="18" charset="-128"/>
            </a:rPr>
            <a:t>長田町</a:t>
          </a:r>
          <a:r>
            <a:rPr kumimoji="1" lang="en-US" altLang="ja-JP" sz="900">
              <a:latin typeface="ＭＳ Ｐ明朝" panose="02020600040205080304" pitchFamily="18" charset="-128"/>
              <a:ea typeface="ＭＳ Ｐ明朝" panose="02020600040205080304" pitchFamily="18" charset="-128"/>
            </a:rPr>
            <a:t>40</a:t>
          </a:r>
        </a:p>
        <a:p>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岩手日報</a:t>
          </a:r>
          <a:r>
            <a:rPr kumimoji="1" lang="en-US" altLang="ja-JP" sz="9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900">
              <a:latin typeface="ＭＳ Ｐ明朝" panose="02020600040205080304" pitchFamily="18" charset="-128"/>
              <a:ea typeface="ＭＳ Ｐ明朝" panose="02020600040205080304" pitchFamily="18" charset="-128"/>
            </a:rPr>
            <a:t>上田</a:t>
          </a:r>
          <a:r>
            <a:rPr kumimoji="1" lang="en-US" altLang="ja-JP" sz="900">
              <a:latin typeface="ＭＳ Ｐ明朝" panose="02020600040205080304" pitchFamily="18" charset="-128"/>
              <a:ea typeface="ＭＳ Ｐ明朝" panose="02020600040205080304" pitchFamily="18" charset="-128"/>
            </a:rPr>
            <a:t>20</a:t>
          </a:r>
        </a:p>
        <a:p>
          <a:r>
            <a:rPr kumimoji="1" lang="ja-JP" altLang="ja-JP" sz="900">
              <a:solidFill>
                <a:schemeClr val="dk1"/>
              </a:solidFill>
              <a:effectLst/>
              <a:latin typeface="ＭＳ Ｐ明朝" panose="02020600040205080304" pitchFamily="18" charset="-128"/>
              <a:ea typeface="ＭＳ Ｐ明朝" panose="02020600040205080304" pitchFamily="18" charset="-128"/>
              <a:cs typeface="+mn-cs"/>
            </a:rPr>
            <a:t>岩手日報</a:t>
          </a:r>
          <a:r>
            <a:rPr kumimoji="1" lang="en-US" altLang="ja-JP" sz="9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900">
              <a:latin typeface="ＭＳ Ｐ明朝" panose="02020600040205080304" pitchFamily="18" charset="-128"/>
              <a:ea typeface="ＭＳ Ｐ明朝" panose="02020600040205080304" pitchFamily="18" charset="-128"/>
            </a:rPr>
            <a:t>松園</a:t>
          </a:r>
          <a:r>
            <a:rPr kumimoji="1" lang="en-US" altLang="ja-JP" sz="900">
              <a:latin typeface="ＭＳ Ｐ明朝" panose="02020600040205080304" pitchFamily="18" charset="-128"/>
              <a:ea typeface="ＭＳ Ｐ明朝" panose="02020600040205080304" pitchFamily="18" charset="-128"/>
            </a:rPr>
            <a:t>20</a:t>
          </a:r>
          <a:r>
            <a:rPr kumimoji="1" lang="en-US" altLang="ja-JP" sz="900" baseline="0">
              <a:latin typeface="ＭＳ Ｐ明朝" panose="02020600040205080304" pitchFamily="18" charset="-128"/>
              <a:ea typeface="ＭＳ Ｐ明朝" panose="02020600040205080304" pitchFamily="18" charset="-128"/>
            </a:rPr>
            <a:t> </a:t>
          </a:r>
        </a:p>
        <a:p>
          <a:r>
            <a:rPr kumimoji="1" lang="ja-JP" altLang="en-US" sz="900" u="sng">
              <a:latin typeface="ＭＳ Ｐ明朝" panose="02020600040205080304" pitchFamily="18" charset="-128"/>
              <a:ea typeface="ＭＳ Ｐ明朝" panose="02020600040205080304" pitchFamily="18" charset="-128"/>
            </a:rPr>
            <a:t>計</a:t>
          </a:r>
          <a:r>
            <a:rPr kumimoji="1" lang="en-US" altLang="ja-JP" sz="900" u="sng">
              <a:latin typeface="ＭＳ Ｐ明朝" panose="02020600040205080304" pitchFamily="18" charset="-128"/>
              <a:ea typeface="ＭＳ Ｐ明朝" panose="02020600040205080304" pitchFamily="18" charset="-128"/>
            </a:rPr>
            <a:t>200</a:t>
          </a:r>
          <a:r>
            <a:rPr kumimoji="1" lang="ja-JP" altLang="en-US" sz="900" u="sng">
              <a:latin typeface="ＭＳ Ｐ明朝" panose="02020600040205080304" pitchFamily="18" charset="-128"/>
              <a:ea typeface="ＭＳ Ｐ明朝" panose="02020600040205080304" pitchFamily="18" charset="-128"/>
            </a:rPr>
            <a:t>枚</a:t>
          </a:r>
          <a:endParaRPr kumimoji="1" lang="en-US" altLang="ja-JP" sz="900" u="sng">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9679;&#37096;&#25968;&#34920;\&#22793;&#26356;&#20316;&#26989;&#20013;\2020&#24180;&#9679;&#26376;&#20840;&#30476;&#37096;&#25968;&#34920;%20-&#22793;&#26356;&#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2\Hitachi\Users\AMRH71\Desktop\&#26481;&#22885;&#12288;&#37096;&#25968;&#34920;202004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市郡別部数"/>
      <sheetName val="朝チラッ部数"/>
      <sheetName val="WORK"/>
      <sheetName val="青森市"/>
      <sheetName val="東郡・むつ市・下北郡"/>
      <sheetName val="弘前市・黒石市"/>
      <sheetName val="平川市・南郡・五所川原市・北郡"/>
      <sheetName val="つがる市・西郡・三戸郡"/>
      <sheetName val="上北郡・十和田市・三沢市"/>
      <sheetName val="八戸市"/>
    </sheetNames>
    <sheetDataSet>
      <sheetData sheetId="0"/>
      <sheetData sheetId="1"/>
      <sheetData sheetId="2"/>
      <sheetData sheetId="3">
        <row r="2">
          <cell r="G2" t="str">
            <v>百貨店</v>
          </cell>
        </row>
        <row r="3">
          <cell r="G3" t="str">
            <v>ｽｰﾊﾟｰ</v>
          </cell>
        </row>
        <row r="4">
          <cell r="G4" t="str">
            <v>日用雑貨ﾎｰﾑｾﾝﾀｰ</v>
          </cell>
        </row>
        <row r="5">
          <cell r="G5" t="str">
            <v>貴金属</v>
          </cell>
        </row>
        <row r="6">
          <cell r="G6" t="str">
            <v>衣料繊維見回品</v>
          </cell>
        </row>
        <row r="7">
          <cell r="G7" t="str">
            <v>飲料食料</v>
          </cell>
        </row>
        <row r="8">
          <cell r="G8" t="str">
            <v>医療薬品</v>
          </cell>
        </row>
        <row r="9">
          <cell r="G9" t="str">
            <v>運輸</v>
          </cell>
        </row>
        <row r="10">
          <cell r="G10" t="str">
            <v>不動産</v>
          </cell>
        </row>
        <row r="11">
          <cell r="G11" t="str">
            <v>電気製品</v>
          </cell>
        </row>
        <row r="12">
          <cell r="G12" t="str">
            <v>家具仏壇</v>
          </cell>
        </row>
        <row r="13">
          <cell r="G13" t="str">
            <v>金融保険</v>
          </cell>
        </row>
        <row r="14">
          <cell r="C14" t="str">
            <v>厚</v>
          </cell>
          <cell r="G14" t="str">
            <v>官公庁団体</v>
          </cell>
        </row>
        <row r="15">
          <cell r="C15" t="str">
            <v>折</v>
          </cell>
          <cell r="G15" t="str">
            <v>放送通信</v>
          </cell>
        </row>
        <row r="16">
          <cell r="C16" t="str">
            <v>変形</v>
          </cell>
          <cell r="G16" t="str">
            <v>印刷写真紙工</v>
          </cell>
        </row>
        <row r="17">
          <cell r="C17" t="str">
            <v>　</v>
          </cell>
          <cell r="G17" t="str">
            <v>建築土木</v>
          </cell>
        </row>
        <row r="18">
          <cell r="G18" t="str">
            <v>教育文化</v>
          </cell>
        </row>
        <row r="19">
          <cell r="G19" t="str">
            <v>宗教</v>
          </cell>
        </row>
        <row r="20">
          <cell r="G20" t="str">
            <v>美容ｴｽﾃ</v>
          </cell>
        </row>
        <row r="21">
          <cell r="G21" t="str">
            <v>その他ｻｰﾋﾞｽ</v>
          </cell>
        </row>
        <row r="22">
          <cell r="G22" t="str">
            <v>　</v>
          </cell>
        </row>
      </sheetData>
      <sheetData sheetId="4">
        <row r="3">
          <cell r="B3" t="str">
            <v>年　　月　 　日（ 　）</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市郡別部数"/>
      <sheetName val="朝チラッ部数"/>
      <sheetName val="WORK"/>
      <sheetName val="青森市"/>
      <sheetName val="青森市 (2)"/>
      <sheetName val="東郡・むつ市・下北郡"/>
      <sheetName val="弘前市・黒石市"/>
      <sheetName val="平川市・南郡・五所川原市・北郡"/>
      <sheetName val="つがる市・西郡・三戸郡"/>
      <sheetName val="上北郡・十和田市・三沢市"/>
      <sheetName val="八戸市"/>
    </sheetNames>
    <sheetDataSet>
      <sheetData sheetId="0"/>
      <sheetData sheetId="1"/>
      <sheetData sheetId="2"/>
      <sheetData sheetId="3">
        <row r="2">
          <cell r="A2" t="str">
            <v>朝刊</v>
          </cell>
          <cell r="C2" t="str">
            <v>Ｂ５</v>
          </cell>
          <cell r="E2" t="str">
            <v>売出セール</v>
          </cell>
          <cell r="G2" t="str">
            <v>百貨店</v>
          </cell>
        </row>
        <row r="3">
          <cell r="A3" t="str">
            <v>夕刊</v>
          </cell>
          <cell r="C3" t="str">
            <v>Ａ４</v>
          </cell>
          <cell r="E3" t="str">
            <v>開店閉店</v>
          </cell>
          <cell r="G3" t="str">
            <v>ｽｰﾊﾟｰ</v>
          </cell>
        </row>
        <row r="4">
          <cell r="A4" t="str">
            <v>朝刊　　　夕刊</v>
          </cell>
          <cell r="C4" t="str">
            <v>Ｂ４</v>
          </cell>
          <cell r="E4" t="str">
            <v>求人</v>
          </cell>
          <cell r="G4" t="str">
            <v>日用雑貨ﾎｰﾑｾﾝﾀｰ</v>
          </cell>
        </row>
        <row r="5">
          <cell r="C5" t="str">
            <v>Ａ３</v>
          </cell>
          <cell r="E5" t="str">
            <v>生徒会員募集</v>
          </cell>
          <cell r="G5" t="str">
            <v>貴金属</v>
          </cell>
        </row>
        <row r="6">
          <cell r="C6" t="str">
            <v>Ｂ３</v>
          </cell>
          <cell r="E6" t="str">
            <v>通信販売</v>
          </cell>
          <cell r="G6" t="str">
            <v>衣料繊維見回品</v>
          </cell>
        </row>
        <row r="7">
          <cell r="C7" t="str">
            <v>Ａ２</v>
          </cell>
          <cell r="E7" t="str">
            <v>展示即売ｲﾍﾞﾝﾄ</v>
          </cell>
          <cell r="G7" t="str">
            <v>飲料食料</v>
          </cell>
        </row>
        <row r="8">
          <cell r="A8" t="str">
            <v>ＦＡＸ</v>
          </cell>
          <cell r="C8" t="str">
            <v>Ｂ２</v>
          </cell>
          <cell r="E8" t="str">
            <v>人生健康相談</v>
          </cell>
          <cell r="G8" t="str">
            <v>医療薬品</v>
          </cell>
        </row>
        <row r="9">
          <cell r="A9" t="str">
            <v>郵送</v>
          </cell>
          <cell r="C9" t="str">
            <v>Ｂ１</v>
          </cell>
          <cell r="E9" t="str">
            <v>娯楽サービス</v>
          </cell>
          <cell r="G9" t="str">
            <v>運輸</v>
          </cell>
        </row>
        <row r="10">
          <cell r="A10" t="str">
            <v>不要</v>
          </cell>
          <cell r="C10" t="str">
            <v>　</v>
          </cell>
          <cell r="E10" t="str">
            <v>その他</v>
          </cell>
          <cell r="G10" t="str">
            <v>不動産</v>
          </cell>
        </row>
        <row r="11">
          <cell r="A11" t="str">
            <v>FAX　郵送　不要</v>
          </cell>
          <cell r="E11" t="str">
            <v>　</v>
          </cell>
          <cell r="G11" t="str">
            <v>電気製品</v>
          </cell>
        </row>
        <row r="12">
          <cell r="G12" t="str">
            <v>家具仏壇</v>
          </cell>
        </row>
        <row r="13">
          <cell r="G13" t="str">
            <v>金融保険</v>
          </cell>
        </row>
        <row r="14">
          <cell r="A14" t="str">
            <v>現金</v>
          </cell>
          <cell r="C14" t="str">
            <v>厚</v>
          </cell>
          <cell r="G14" t="str">
            <v>官公庁団体</v>
          </cell>
        </row>
        <row r="15">
          <cell r="A15" t="str">
            <v>振込</v>
          </cell>
          <cell r="C15" t="str">
            <v>折</v>
          </cell>
          <cell r="G15" t="str">
            <v>放送通信</v>
          </cell>
        </row>
        <row r="16">
          <cell r="A16" t="str">
            <v>現金　振込</v>
          </cell>
          <cell r="C16" t="str">
            <v>変形</v>
          </cell>
          <cell r="G16" t="str">
            <v>印刷写真紙工</v>
          </cell>
        </row>
        <row r="17">
          <cell r="C17" t="str">
            <v>　</v>
          </cell>
          <cell r="G17" t="str">
            <v>建築土木</v>
          </cell>
        </row>
        <row r="18">
          <cell r="G18" t="str">
            <v>教育文化</v>
          </cell>
        </row>
        <row r="19">
          <cell r="A19" t="str">
            <v>前日</v>
          </cell>
          <cell r="G19" t="str">
            <v>宗教</v>
          </cell>
        </row>
        <row r="20">
          <cell r="A20" t="str">
            <v>当日</v>
          </cell>
          <cell r="G20" t="str">
            <v>美容ｴｽﾃ</v>
          </cell>
        </row>
        <row r="21">
          <cell r="A21" t="str">
            <v>前日　・　当日</v>
          </cell>
          <cell r="G21" t="str">
            <v>その他ｻｰﾋﾞｽ</v>
          </cell>
        </row>
        <row r="22">
          <cell r="G22" t="str">
            <v>　</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9DA85-3FF5-4FBE-9947-DFBF4B4AB06E}">
  <dimension ref="B1:H29"/>
  <sheetViews>
    <sheetView tabSelected="1" zoomScale="75" workbookViewId="0"/>
  </sheetViews>
  <sheetFormatPr defaultColWidth="9" defaultRowHeight="13.5" x14ac:dyDescent="0.15"/>
  <cols>
    <col min="1" max="1" width="12.875" style="158" bestFit="1" customWidth="1"/>
    <col min="2" max="2" width="11" style="158" bestFit="1" customWidth="1"/>
    <col min="3" max="3" width="47.625" style="158" customWidth="1"/>
    <col min="4" max="5" width="7.625" style="158" customWidth="1"/>
    <col min="6" max="16384" width="9" style="158"/>
  </cols>
  <sheetData>
    <row r="1" spans="2:8" ht="20.100000000000001" customHeight="1" x14ac:dyDescent="0.15"/>
    <row r="2" spans="2:8" s="543" customFormat="1" ht="18.75" x14ac:dyDescent="0.15">
      <c r="B2" s="543" t="s">
        <v>508</v>
      </c>
    </row>
    <row r="3" spans="2:8" ht="80.099999999999994" customHeight="1" x14ac:dyDescent="0.15"/>
    <row r="4" spans="2:8" s="545" customFormat="1" ht="51.75" x14ac:dyDescent="0.15">
      <c r="B4" s="546" t="s">
        <v>484</v>
      </c>
    </row>
    <row r="5" spans="2:8" ht="18.75" x14ac:dyDescent="0.15">
      <c r="B5" s="543"/>
      <c r="C5" s="543"/>
      <c r="D5" s="543"/>
      <c r="E5" s="543"/>
      <c r="F5" s="543"/>
      <c r="G5" s="543"/>
      <c r="H5" s="543"/>
    </row>
    <row r="11" spans="2:8" ht="18.75" customHeight="1" x14ac:dyDescent="0.15"/>
    <row r="12" spans="2:8" ht="18.75" customHeight="1" x14ac:dyDescent="0.15"/>
    <row r="18" spans="3:7" s="543" customFormat="1" ht="18.75" x14ac:dyDescent="0.15"/>
    <row r="19" spans="3:7" s="543" customFormat="1" ht="18.75" x14ac:dyDescent="0.15"/>
    <row r="20" spans="3:7" s="543" customFormat="1" ht="18.75" x14ac:dyDescent="0.15"/>
    <row r="21" spans="3:7" s="543" customFormat="1" ht="18.75" x14ac:dyDescent="0.15">
      <c r="C21" s="563" t="s">
        <v>483</v>
      </c>
      <c r="D21" s="563"/>
      <c r="E21" s="543" t="s">
        <v>482</v>
      </c>
    </row>
    <row r="22" spans="3:7" s="543" customFormat="1" ht="18.75" x14ac:dyDescent="0.15">
      <c r="C22" s="544"/>
      <c r="E22" s="543" t="s">
        <v>481</v>
      </c>
    </row>
    <row r="23" spans="3:7" s="543" customFormat="1" ht="18.75" x14ac:dyDescent="0.15">
      <c r="C23" s="544"/>
      <c r="E23" s="543" t="s">
        <v>480</v>
      </c>
    </row>
    <row r="24" spans="3:7" s="543" customFormat="1" ht="9" customHeight="1" x14ac:dyDescent="0.15">
      <c r="C24" s="544"/>
    </row>
    <row r="25" spans="3:7" s="543" customFormat="1" ht="18.75" x14ac:dyDescent="0.15">
      <c r="C25" s="563" t="s">
        <v>479</v>
      </c>
      <c r="D25" s="563"/>
      <c r="E25" s="543" t="s">
        <v>478</v>
      </c>
    </row>
    <row r="26" spans="3:7" s="543" customFormat="1" ht="18.75" x14ac:dyDescent="0.15">
      <c r="E26" s="543" t="s">
        <v>477</v>
      </c>
    </row>
    <row r="27" spans="3:7" s="543" customFormat="1" ht="18.75" x14ac:dyDescent="0.15"/>
    <row r="28" spans="3:7" s="543" customFormat="1" ht="18.75" x14ac:dyDescent="0.15">
      <c r="G28" s="543" t="s">
        <v>476</v>
      </c>
    </row>
    <row r="29" spans="3:7" ht="3" customHeight="1" x14ac:dyDescent="0.15"/>
  </sheetData>
  <mergeCells count="2">
    <mergeCell ref="C21:D21"/>
    <mergeCell ref="C25:D25"/>
  </mergeCells>
  <phoneticPr fontId="2"/>
  <printOptions horizontalCentered="1"/>
  <pageMargins left="0.62992125984251968" right="0" top="0.47244094488188981" bottom="0.39370078740157483"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5"/>
  <sheetViews>
    <sheetView showZeros="0" zoomScaleNormal="100" workbookViewId="0"/>
  </sheetViews>
  <sheetFormatPr defaultColWidth="9" defaultRowHeight="10.5" x14ac:dyDescent="0.15"/>
  <cols>
    <col min="1" max="1" width="7.25" style="11" customWidth="1"/>
    <col min="2" max="2" width="7.125" style="11" customWidth="1"/>
    <col min="3" max="3" width="7.125" style="1" customWidth="1"/>
    <col min="4" max="4" width="1.375" style="1" customWidth="1"/>
    <col min="5" max="5" width="5.75" style="1" customWidth="1"/>
    <col min="6" max="6" width="7.75" style="1" customWidth="1"/>
    <col min="7" max="7" width="7.125" style="1" customWidth="1"/>
    <col min="8" max="8" width="1.375" style="1" customWidth="1"/>
    <col min="9" max="9" width="5.75" style="1" customWidth="1"/>
    <col min="10" max="10" width="7.75" style="1" customWidth="1"/>
    <col min="11" max="11" width="7.125" style="1" customWidth="1"/>
    <col min="12" max="12" width="1.375" style="1" customWidth="1"/>
    <col min="13" max="13" width="5.75" style="1" customWidth="1"/>
    <col min="14" max="14" width="7.75" style="1" customWidth="1"/>
    <col min="15" max="15" width="7.125" style="1" customWidth="1"/>
    <col min="16" max="16" width="1.375" style="1" customWidth="1"/>
    <col min="17" max="17" width="5.75" style="1" customWidth="1"/>
    <col min="18" max="18" width="7.75" style="1" customWidth="1"/>
    <col min="19" max="19" width="7.125" style="1" customWidth="1"/>
    <col min="20" max="20" width="1.375" style="1" customWidth="1"/>
    <col min="21" max="21" width="5.75" style="1" customWidth="1"/>
    <col min="22" max="22" width="7.75" style="1" customWidth="1"/>
    <col min="23" max="23" width="7.125" style="1" customWidth="1"/>
    <col min="24" max="24" width="1.375" style="1" customWidth="1"/>
    <col min="25" max="25" width="5.75" style="1" customWidth="1"/>
    <col min="26" max="26" width="7.75" style="1" customWidth="1"/>
    <col min="27" max="16384" width="9" style="1"/>
  </cols>
  <sheetData>
    <row r="1" spans="1:26" ht="12.95" customHeight="1" x14ac:dyDescent="0.15">
      <c r="A1" s="1"/>
      <c r="B1" s="1"/>
      <c r="Z1" s="281" t="s">
        <v>253</v>
      </c>
    </row>
    <row r="2" spans="1:26" ht="21.95" customHeight="1" x14ac:dyDescent="0.15">
      <c r="A2" s="1"/>
      <c r="B2" s="1"/>
      <c r="C2" s="624" t="s">
        <v>0</v>
      </c>
      <c r="D2" s="624"/>
      <c r="E2" s="625"/>
      <c r="F2" s="625"/>
      <c r="G2" s="625"/>
      <c r="H2" s="625"/>
      <c r="I2" s="625"/>
      <c r="J2" s="625"/>
      <c r="K2" s="624" t="s">
        <v>1</v>
      </c>
      <c r="L2" s="624"/>
      <c r="M2" s="632"/>
      <c r="N2" s="632"/>
      <c r="O2" s="632"/>
      <c r="P2" s="632"/>
      <c r="Q2" s="632"/>
      <c r="R2" s="632"/>
      <c r="S2" s="624" t="s">
        <v>227</v>
      </c>
      <c r="T2" s="624"/>
      <c r="U2" s="626"/>
      <c r="V2" s="626"/>
      <c r="W2" s="624" t="s">
        <v>3</v>
      </c>
      <c r="X2" s="624"/>
      <c r="Y2" s="633">
        <f>SUM(盛岡市!X35+滝沢市・岩手郡・八幡平市・紫波郡!X41+花巻市・北上市・和賀郡・遠野市!X39+奥州市!X41+西・東磐井郡・一関市!X30+上閉伊郡釜石市気仙郡大船渡市陸前高田市!X40+宮古市・下閉伊郡!X34+二戸郡・二戸市・九戸郡・久慈市!X36)</f>
        <v>0</v>
      </c>
      <c r="Z2" s="633"/>
    </row>
    <row r="3" spans="1:26" ht="21.95" customHeight="1" x14ac:dyDescent="0.15">
      <c r="A3" s="1"/>
      <c r="B3" s="1"/>
      <c r="C3" s="624" t="s">
        <v>228</v>
      </c>
      <c r="D3" s="624"/>
      <c r="E3" s="626"/>
      <c r="F3" s="626"/>
      <c r="G3" s="626"/>
      <c r="H3" s="626"/>
      <c r="I3" s="626"/>
      <c r="J3" s="626"/>
      <c r="K3" s="624" t="s">
        <v>4</v>
      </c>
      <c r="L3" s="624"/>
      <c r="M3" s="626"/>
      <c r="N3" s="626"/>
      <c r="O3" s="626"/>
      <c r="P3" s="626"/>
      <c r="Q3" s="626"/>
      <c r="R3" s="626"/>
      <c r="S3" s="624" t="s">
        <v>5</v>
      </c>
      <c r="T3" s="624"/>
      <c r="U3" s="626"/>
      <c r="V3" s="626"/>
      <c r="W3" s="624" t="s">
        <v>6</v>
      </c>
      <c r="X3" s="624"/>
      <c r="Y3" s="626"/>
      <c r="Z3" s="626"/>
    </row>
    <row r="4" spans="1:26" ht="14.1" customHeight="1" x14ac:dyDescent="0.15">
      <c r="A4" s="784" t="s">
        <v>7</v>
      </c>
      <c r="B4" s="784" t="s">
        <v>8</v>
      </c>
      <c r="C4" s="783" t="s">
        <v>9</v>
      </c>
      <c r="D4" s="600"/>
      <c r="E4" s="600"/>
      <c r="F4" s="601"/>
      <c r="G4" s="599" t="s">
        <v>10</v>
      </c>
      <c r="H4" s="600"/>
      <c r="I4" s="600"/>
      <c r="J4" s="601"/>
      <c r="K4" s="599" t="s">
        <v>11</v>
      </c>
      <c r="L4" s="600"/>
      <c r="M4" s="600"/>
      <c r="N4" s="601"/>
      <c r="O4" s="599" t="s">
        <v>12</v>
      </c>
      <c r="P4" s="600"/>
      <c r="Q4" s="600"/>
      <c r="R4" s="601"/>
      <c r="S4" s="599" t="s">
        <v>13</v>
      </c>
      <c r="T4" s="600"/>
      <c r="U4" s="600"/>
      <c r="V4" s="601"/>
      <c r="W4" s="599" t="s">
        <v>14</v>
      </c>
      <c r="X4" s="600"/>
      <c r="Y4" s="600"/>
      <c r="Z4" s="782"/>
    </row>
    <row r="5" spans="1:26" s="11" customFormat="1" ht="14.1" customHeight="1" x14ac:dyDescent="0.15">
      <c r="A5" s="785"/>
      <c r="B5" s="785"/>
      <c r="C5" s="3" t="s">
        <v>15</v>
      </c>
      <c r="D5" s="780" t="s">
        <v>16</v>
      </c>
      <c r="E5" s="781"/>
      <c r="F5" s="5" t="s">
        <v>17</v>
      </c>
      <c r="G5" s="6" t="s">
        <v>15</v>
      </c>
      <c r="H5" s="780" t="s">
        <v>16</v>
      </c>
      <c r="I5" s="781"/>
      <c r="J5" s="5" t="s">
        <v>17</v>
      </c>
      <c r="K5" s="7" t="s">
        <v>15</v>
      </c>
      <c r="L5" s="780" t="s">
        <v>16</v>
      </c>
      <c r="M5" s="781"/>
      <c r="N5" s="5" t="s">
        <v>17</v>
      </c>
      <c r="O5" s="7" t="s">
        <v>15</v>
      </c>
      <c r="P5" s="780" t="s">
        <v>16</v>
      </c>
      <c r="Q5" s="781"/>
      <c r="R5" s="5" t="s">
        <v>17</v>
      </c>
      <c r="S5" s="8" t="s">
        <v>15</v>
      </c>
      <c r="T5" s="780" t="s">
        <v>16</v>
      </c>
      <c r="U5" s="781"/>
      <c r="V5" s="5" t="s">
        <v>17</v>
      </c>
      <c r="W5" s="7" t="s">
        <v>15</v>
      </c>
      <c r="X5" s="780" t="s">
        <v>16</v>
      </c>
      <c r="Y5" s="781"/>
      <c r="Z5" s="4" t="s">
        <v>17</v>
      </c>
    </row>
    <row r="6" spans="1:26" ht="14.1" customHeight="1" x14ac:dyDescent="0.15">
      <c r="A6" s="109" t="s">
        <v>154</v>
      </c>
      <c r="B6" s="184" t="s">
        <v>155</v>
      </c>
      <c r="C6" s="185" t="s">
        <v>156</v>
      </c>
      <c r="D6" s="402" t="s">
        <v>51</v>
      </c>
      <c r="E6" s="115">
        <v>2060</v>
      </c>
      <c r="F6" s="187"/>
      <c r="G6" s="188"/>
      <c r="H6" s="696"/>
      <c r="I6" s="696"/>
      <c r="J6" s="189"/>
      <c r="K6" s="188"/>
      <c r="L6" s="696"/>
      <c r="M6" s="696"/>
      <c r="N6" s="189"/>
      <c r="O6" s="188"/>
      <c r="P6" s="696"/>
      <c r="Q6" s="696"/>
      <c r="R6" s="189"/>
      <c r="S6" s="188"/>
      <c r="T6" s="696"/>
      <c r="U6" s="696"/>
      <c r="V6" s="189"/>
      <c r="W6" s="188"/>
      <c r="X6" s="696"/>
      <c r="Y6" s="696"/>
      <c r="Z6" s="190"/>
    </row>
    <row r="7" spans="1:26" ht="14.1" customHeight="1" x14ac:dyDescent="0.15">
      <c r="A7" s="109"/>
      <c r="B7" s="75"/>
      <c r="C7" s="191"/>
      <c r="D7" s="702"/>
      <c r="E7" s="702"/>
      <c r="F7" s="192"/>
      <c r="G7" s="193"/>
      <c r="H7" s="702"/>
      <c r="I7" s="702"/>
      <c r="J7" s="194"/>
      <c r="K7" s="193"/>
      <c r="L7" s="702"/>
      <c r="M7" s="702"/>
      <c r="N7" s="194"/>
      <c r="O7" s="193"/>
      <c r="P7" s="702"/>
      <c r="Q7" s="702"/>
      <c r="R7" s="194"/>
      <c r="S7" s="193"/>
      <c r="T7" s="702"/>
      <c r="U7" s="702"/>
      <c r="V7" s="194"/>
      <c r="W7" s="48"/>
      <c r="X7" s="702"/>
      <c r="Y7" s="702"/>
      <c r="Z7" s="195"/>
    </row>
    <row r="8" spans="1:26" ht="14.1" customHeight="1" x14ac:dyDescent="0.15">
      <c r="A8" s="109"/>
      <c r="B8" s="75"/>
      <c r="C8" s="196" t="s">
        <v>48</v>
      </c>
      <c r="D8" s="610">
        <f>SUM(E6:E6)</f>
        <v>2060</v>
      </c>
      <c r="E8" s="610"/>
      <c r="F8" s="197">
        <f>SUM(F6)</f>
        <v>0</v>
      </c>
      <c r="G8" s="198"/>
      <c r="H8" s="610"/>
      <c r="I8" s="610"/>
      <c r="J8" s="199"/>
      <c r="K8" s="198"/>
      <c r="L8" s="610"/>
      <c r="M8" s="610"/>
      <c r="N8" s="199"/>
      <c r="O8" s="198"/>
      <c r="P8" s="610"/>
      <c r="Q8" s="610"/>
      <c r="R8" s="199"/>
      <c r="S8" s="198"/>
      <c r="T8" s="610"/>
      <c r="U8" s="610"/>
      <c r="V8" s="199"/>
      <c r="W8" s="196"/>
      <c r="X8" s="610"/>
      <c r="Y8" s="610"/>
      <c r="Z8" s="200"/>
    </row>
    <row r="9" spans="1:26" ht="14.1" customHeight="1" x14ac:dyDescent="0.15">
      <c r="A9" s="110"/>
      <c r="B9" s="72"/>
      <c r="C9" s="201"/>
      <c r="D9" s="202"/>
      <c r="E9" s="202"/>
      <c r="F9" s="202"/>
      <c r="G9" s="202"/>
      <c r="H9" s="202"/>
      <c r="I9" s="202"/>
      <c r="J9" s="202"/>
      <c r="K9" s="202"/>
      <c r="L9" s="202"/>
      <c r="M9" s="202"/>
      <c r="N9" s="202"/>
      <c r="O9" s="202"/>
      <c r="P9" s="202"/>
      <c r="Q9" s="202"/>
      <c r="R9" s="202"/>
      <c r="S9" s="202"/>
      <c r="T9" s="766" t="s">
        <v>49</v>
      </c>
      <c r="U9" s="766"/>
      <c r="V9" s="771">
        <f>SUM(D8,X8)</f>
        <v>2060</v>
      </c>
      <c r="W9" s="771"/>
      <c r="X9" s="644">
        <f>SUM(F8)</f>
        <v>0</v>
      </c>
      <c r="Y9" s="644">
        <f t="shared" ref="Y9:Z9" si="0">SUM(Y7)</f>
        <v>0</v>
      </c>
      <c r="Z9" s="645">
        <f t="shared" si="0"/>
        <v>0</v>
      </c>
    </row>
    <row r="10" spans="1:26" ht="14.1" customHeight="1" x14ac:dyDescent="0.15">
      <c r="A10" s="109" t="s">
        <v>157</v>
      </c>
      <c r="B10" s="75"/>
      <c r="C10" s="191" t="s">
        <v>158</v>
      </c>
      <c r="D10" s="702">
        <v>3440</v>
      </c>
      <c r="E10" s="702"/>
      <c r="F10" s="203"/>
      <c r="G10" s="191" t="s">
        <v>158</v>
      </c>
      <c r="H10" s="702">
        <v>1750</v>
      </c>
      <c r="I10" s="702"/>
      <c r="J10" s="203"/>
      <c r="K10" s="191" t="s">
        <v>160</v>
      </c>
      <c r="L10" s="702">
        <v>550</v>
      </c>
      <c r="M10" s="702"/>
      <c r="N10" s="203"/>
      <c r="O10" s="191" t="s">
        <v>158</v>
      </c>
      <c r="P10" s="186" t="s">
        <v>62</v>
      </c>
      <c r="Q10" s="115">
        <v>840</v>
      </c>
      <c r="R10" s="203"/>
      <c r="S10" s="599" t="s">
        <v>32</v>
      </c>
      <c r="T10" s="600"/>
      <c r="U10" s="600"/>
      <c r="V10" s="601"/>
      <c r="W10" s="191" t="s">
        <v>261</v>
      </c>
      <c r="X10" s="702">
        <v>200</v>
      </c>
      <c r="Y10" s="702"/>
      <c r="Z10" s="190"/>
    </row>
    <row r="11" spans="1:26" ht="14.1" customHeight="1" x14ac:dyDescent="0.15">
      <c r="A11" s="109"/>
      <c r="B11" s="75"/>
      <c r="C11" s="483" t="s">
        <v>302</v>
      </c>
      <c r="D11" s="402"/>
      <c r="E11" s="482">
        <v>700</v>
      </c>
      <c r="F11" s="403"/>
      <c r="G11" s="484" t="s">
        <v>159</v>
      </c>
      <c r="H11" s="402" t="s">
        <v>62</v>
      </c>
      <c r="I11" s="482">
        <v>300</v>
      </c>
      <c r="J11" s="403"/>
      <c r="K11" s="206"/>
      <c r="L11" s="615"/>
      <c r="M11" s="615"/>
      <c r="N11" s="203"/>
      <c r="O11" s="21"/>
      <c r="P11" s="615"/>
      <c r="Q11" s="615"/>
      <c r="R11" s="203"/>
      <c r="S11" s="206" t="s">
        <v>160</v>
      </c>
      <c r="T11" s="615">
        <v>190</v>
      </c>
      <c r="U11" s="615"/>
      <c r="V11" s="203"/>
      <c r="W11" s="23"/>
      <c r="X11" s="702"/>
      <c r="Y11" s="702"/>
      <c r="Z11" s="207"/>
    </row>
    <row r="12" spans="1:26" ht="14.1" customHeight="1" x14ac:dyDescent="0.15">
      <c r="A12" s="109"/>
      <c r="B12" s="75"/>
      <c r="C12" s="204" t="s">
        <v>161</v>
      </c>
      <c r="D12" s="69" t="s">
        <v>51</v>
      </c>
      <c r="E12" s="205">
        <v>230</v>
      </c>
      <c r="F12" s="203"/>
      <c r="G12" s="21"/>
      <c r="H12" s="615"/>
      <c r="I12" s="615"/>
      <c r="J12" s="203"/>
      <c r="K12" s="206"/>
      <c r="L12" s="615"/>
      <c r="M12" s="615"/>
      <c r="N12" s="203"/>
      <c r="O12" s="21"/>
      <c r="P12" s="615"/>
      <c r="Q12" s="615"/>
      <c r="R12" s="203"/>
      <c r="S12" s="23"/>
      <c r="T12" s="615"/>
      <c r="U12" s="615"/>
      <c r="V12" s="203"/>
      <c r="W12" s="23"/>
      <c r="X12" s="615"/>
      <c r="Y12" s="615"/>
      <c r="Z12" s="207"/>
    </row>
    <row r="13" spans="1:26" ht="14.1" customHeight="1" x14ac:dyDescent="0.15">
      <c r="A13" s="109"/>
      <c r="B13" s="75"/>
      <c r="C13" s="204"/>
      <c r="D13" s="731"/>
      <c r="E13" s="619"/>
      <c r="F13" s="203"/>
      <c r="G13" s="21"/>
      <c r="H13" s="615"/>
      <c r="I13" s="615"/>
      <c r="J13" s="203"/>
      <c r="K13" s="206"/>
      <c r="L13" s="615"/>
      <c r="M13" s="615"/>
      <c r="N13" s="203"/>
      <c r="O13" s="21"/>
      <c r="P13" s="731"/>
      <c r="Q13" s="619"/>
      <c r="R13" s="203"/>
      <c r="S13" s="23"/>
      <c r="T13" s="615"/>
      <c r="U13" s="615"/>
      <c r="V13" s="203"/>
      <c r="W13" s="23"/>
      <c r="X13" s="615"/>
      <c r="Y13" s="615"/>
      <c r="Z13" s="207"/>
    </row>
    <row r="14" spans="1:26" ht="14.1" customHeight="1" x14ac:dyDescent="0.15">
      <c r="A14" s="109"/>
      <c r="B14" s="75"/>
      <c r="C14" s="204"/>
      <c r="D14" s="615"/>
      <c r="E14" s="615"/>
      <c r="F14" s="203"/>
      <c r="G14" s="21"/>
      <c r="H14" s="615"/>
      <c r="I14" s="615"/>
      <c r="J14" s="203"/>
      <c r="K14" s="206"/>
      <c r="L14" s="615"/>
      <c r="M14" s="615"/>
      <c r="N14" s="203"/>
      <c r="O14" s="21"/>
      <c r="P14" s="615"/>
      <c r="Q14" s="615"/>
      <c r="R14" s="203"/>
      <c r="S14" s="191"/>
      <c r="T14" s="702"/>
      <c r="U14" s="702"/>
      <c r="V14" s="203"/>
      <c r="W14" s="208"/>
      <c r="X14" s="615"/>
      <c r="Y14" s="615"/>
      <c r="Z14" s="195"/>
    </row>
    <row r="15" spans="1:26" ht="14.1" customHeight="1" x14ac:dyDescent="0.15">
      <c r="A15" s="109"/>
      <c r="B15" s="75"/>
      <c r="C15" s="204"/>
      <c r="D15" s="615"/>
      <c r="E15" s="615"/>
      <c r="F15" s="203"/>
      <c r="G15" s="21"/>
      <c r="H15" s="615"/>
      <c r="I15" s="615"/>
      <c r="J15" s="203"/>
      <c r="K15" s="206"/>
      <c r="L15" s="615"/>
      <c r="M15" s="615"/>
      <c r="N15" s="203"/>
      <c r="O15" s="21"/>
      <c r="P15" s="615"/>
      <c r="Q15" s="615"/>
      <c r="R15" s="203"/>
      <c r="S15" s="206"/>
      <c r="T15" s="615"/>
      <c r="U15" s="615"/>
      <c r="V15" s="203"/>
      <c r="W15" s="21"/>
      <c r="X15" s="615"/>
      <c r="Y15" s="615"/>
      <c r="Z15" s="207"/>
    </row>
    <row r="16" spans="1:26" ht="14.1" customHeight="1" x14ac:dyDescent="0.15">
      <c r="A16" s="109"/>
      <c r="B16" s="75"/>
      <c r="C16" s="204"/>
      <c r="D16" s="615"/>
      <c r="E16" s="615"/>
      <c r="F16" s="203"/>
      <c r="G16" s="21"/>
      <c r="H16" s="615"/>
      <c r="I16" s="615"/>
      <c r="J16" s="203"/>
      <c r="K16" s="206"/>
      <c r="L16" s="615"/>
      <c r="M16" s="615"/>
      <c r="N16" s="203"/>
      <c r="O16" s="21"/>
      <c r="P16" s="615"/>
      <c r="Q16" s="615"/>
      <c r="R16" s="203"/>
      <c r="S16" s="206"/>
      <c r="T16" s="615"/>
      <c r="U16" s="615"/>
      <c r="V16" s="203"/>
      <c r="W16" s="51"/>
      <c r="X16" s="615"/>
      <c r="Y16" s="615"/>
      <c r="Z16" s="207"/>
    </row>
    <row r="17" spans="1:26" ht="14.1" customHeight="1" x14ac:dyDescent="0.15">
      <c r="A17" s="109"/>
      <c r="B17" s="75"/>
      <c r="C17" s="204"/>
      <c r="D17" s="615"/>
      <c r="E17" s="615"/>
      <c r="F17" s="203"/>
      <c r="G17" s="21"/>
      <c r="H17" s="615"/>
      <c r="I17" s="615"/>
      <c r="J17" s="203"/>
      <c r="K17" s="206"/>
      <c r="L17" s="615"/>
      <c r="M17" s="615"/>
      <c r="N17" s="203"/>
      <c r="O17" s="21"/>
      <c r="P17" s="615"/>
      <c r="Q17" s="615"/>
      <c r="R17" s="203"/>
      <c r="S17" s="206"/>
      <c r="T17" s="615"/>
      <c r="U17" s="615"/>
      <c r="V17" s="203"/>
      <c r="W17" s="23"/>
      <c r="X17" s="615"/>
      <c r="Y17" s="615"/>
      <c r="Z17" s="207"/>
    </row>
    <row r="18" spans="1:26" ht="14.1" customHeight="1" x14ac:dyDescent="0.15">
      <c r="A18" s="109"/>
      <c r="B18" s="75"/>
      <c r="C18" s="196" t="s">
        <v>48</v>
      </c>
      <c r="D18" s="610">
        <f>SUM(D10,E11:E12)</f>
        <v>4370</v>
      </c>
      <c r="E18" s="610"/>
      <c r="F18" s="197">
        <f>SUM(F10:F12)</f>
        <v>0</v>
      </c>
      <c r="G18" s="196" t="s">
        <v>48</v>
      </c>
      <c r="H18" s="610">
        <f>SUM(H10,I11)</f>
        <v>2050</v>
      </c>
      <c r="I18" s="610"/>
      <c r="J18" s="197">
        <f>SUM(J10:J11)</f>
        <v>0</v>
      </c>
      <c r="K18" s="196" t="s">
        <v>48</v>
      </c>
      <c r="L18" s="610">
        <f>SUM(L10:M17)</f>
        <v>550</v>
      </c>
      <c r="M18" s="610"/>
      <c r="N18" s="197">
        <f>SUM(N10)</f>
        <v>0</v>
      </c>
      <c r="O18" s="196" t="s">
        <v>48</v>
      </c>
      <c r="P18" s="610">
        <f>SUM(Q10)</f>
        <v>840</v>
      </c>
      <c r="Q18" s="610"/>
      <c r="R18" s="197">
        <f>SUM(R10)</f>
        <v>0</v>
      </c>
      <c r="S18" s="196" t="s">
        <v>48</v>
      </c>
      <c r="T18" s="610">
        <f>SUM(T11:U15)</f>
        <v>190</v>
      </c>
      <c r="U18" s="610"/>
      <c r="V18" s="197">
        <f>SUM(V11,V14:V15)</f>
        <v>0</v>
      </c>
      <c r="W18" s="196" t="s">
        <v>48</v>
      </c>
      <c r="X18" s="610">
        <f>SUM(X10:Y17)</f>
        <v>200</v>
      </c>
      <c r="Y18" s="610"/>
      <c r="Z18" s="200">
        <f>SUM(Z10:Z17)</f>
        <v>0</v>
      </c>
    </row>
    <row r="19" spans="1:26" ht="14.1" customHeight="1" x14ac:dyDescent="0.15">
      <c r="A19" s="110"/>
      <c r="B19" s="72"/>
      <c r="C19" s="201"/>
      <c r="D19" s="202"/>
      <c r="E19" s="202"/>
      <c r="F19" s="202"/>
      <c r="G19" s="202"/>
      <c r="H19" s="202"/>
      <c r="I19" s="202"/>
      <c r="J19" s="202"/>
      <c r="K19" s="202"/>
      <c r="L19" s="202"/>
      <c r="M19" s="202"/>
      <c r="N19" s="202"/>
      <c r="O19" s="202"/>
      <c r="P19" s="202"/>
      <c r="Q19" s="202"/>
      <c r="R19" s="202"/>
      <c r="S19" s="202"/>
      <c r="T19" s="766" t="s">
        <v>49</v>
      </c>
      <c r="U19" s="766"/>
      <c r="V19" s="771">
        <f>SUM(D18,H18,L18,P18,T18,X18)</f>
        <v>8200</v>
      </c>
      <c r="W19" s="771"/>
      <c r="X19" s="644">
        <f>SUM(F18,J18,N18,R18,V18,Z18)</f>
        <v>0</v>
      </c>
      <c r="Y19" s="644"/>
      <c r="Z19" s="645"/>
    </row>
    <row r="20" spans="1:26" ht="14.1" customHeight="1" x14ac:dyDescent="0.15">
      <c r="A20" s="109" t="s">
        <v>162</v>
      </c>
      <c r="B20" s="184" t="s">
        <v>163</v>
      </c>
      <c r="C20" s="185" t="s">
        <v>308</v>
      </c>
      <c r="D20" s="186" t="s">
        <v>51</v>
      </c>
      <c r="E20" s="115">
        <v>850</v>
      </c>
      <c r="F20" s="203"/>
      <c r="G20" s="34"/>
      <c r="H20" s="696"/>
      <c r="I20" s="696"/>
      <c r="J20" s="189"/>
      <c r="K20" s="188"/>
      <c r="L20" s="696"/>
      <c r="M20" s="696"/>
      <c r="N20" s="189"/>
      <c r="O20" s="34"/>
      <c r="P20" s="696"/>
      <c r="Q20" s="696"/>
      <c r="R20" s="189"/>
      <c r="S20" s="191"/>
      <c r="T20" s="702"/>
      <c r="U20" s="702"/>
      <c r="V20" s="203"/>
      <c r="W20" s="34"/>
      <c r="X20" s="696"/>
      <c r="Y20" s="696"/>
      <c r="Z20" s="209"/>
    </row>
    <row r="21" spans="1:26" ht="14.1" customHeight="1" x14ac:dyDescent="0.15">
      <c r="A21" s="109"/>
      <c r="B21" s="75"/>
      <c r="C21" s="204" t="s">
        <v>390</v>
      </c>
      <c r="D21" s="69" t="s">
        <v>51</v>
      </c>
      <c r="E21" s="205">
        <v>320</v>
      </c>
      <c r="F21" s="203"/>
      <c r="G21" s="21"/>
      <c r="H21" s="615"/>
      <c r="I21" s="615"/>
      <c r="J21" s="210"/>
      <c r="K21" s="206"/>
      <c r="L21" s="615"/>
      <c r="M21" s="615"/>
      <c r="N21" s="210"/>
      <c r="O21" s="21"/>
      <c r="P21" s="615"/>
      <c r="Q21" s="615"/>
      <c r="R21" s="210"/>
      <c r="S21" s="191"/>
      <c r="T21" s="702"/>
      <c r="U21" s="702"/>
      <c r="V21" s="203"/>
      <c r="W21" s="21"/>
      <c r="X21" s="615"/>
      <c r="Y21" s="615"/>
      <c r="Z21" s="211"/>
    </row>
    <row r="22" spans="1:26" ht="14.1" customHeight="1" x14ac:dyDescent="0.15">
      <c r="A22" s="109"/>
      <c r="B22" s="75"/>
      <c r="C22" s="191"/>
      <c r="D22" s="702"/>
      <c r="E22" s="702"/>
      <c r="F22" s="192"/>
      <c r="G22" s="51"/>
      <c r="H22" s="702"/>
      <c r="I22" s="702"/>
      <c r="J22" s="194"/>
      <c r="K22" s="51"/>
      <c r="L22" s="702"/>
      <c r="M22" s="702"/>
      <c r="N22" s="194"/>
      <c r="O22" s="51"/>
      <c r="P22" s="702"/>
      <c r="Q22" s="702"/>
      <c r="R22" s="194"/>
      <c r="S22" s="193"/>
      <c r="T22" s="702"/>
      <c r="U22" s="702"/>
      <c r="V22" s="192"/>
      <c r="W22" s="51"/>
      <c r="X22" s="702"/>
      <c r="Y22" s="702"/>
      <c r="Z22" s="212"/>
    </row>
    <row r="23" spans="1:26" ht="14.1" customHeight="1" x14ac:dyDescent="0.15">
      <c r="A23" s="109"/>
      <c r="B23" s="75"/>
      <c r="C23" s="196" t="s">
        <v>48</v>
      </c>
      <c r="D23" s="610">
        <f>SUM(E20:E21)</f>
        <v>1170</v>
      </c>
      <c r="E23" s="610"/>
      <c r="F23" s="197">
        <f>SUM(F20:F21)</f>
        <v>0</v>
      </c>
      <c r="G23" s="41"/>
      <c r="H23" s="610"/>
      <c r="I23" s="610"/>
      <c r="J23" s="199"/>
      <c r="K23" s="41"/>
      <c r="L23" s="610"/>
      <c r="M23" s="610"/>
      <c r="N23" s="199"/>
      <c r="O23" s="41"/>
      <c r="P23" s="610"/>
      <c r="Q23" s="610"/>
      <c r="R23" s="199"/>
      <c r="S23" s="196"/>
      <c r="T23" s="610"/>
      <c r="U23" s="610"/>
      <c r="V23" s="197"/>
      <c r="W23" s="41"/>
      <c r="X23" s="610"/>
      <c r="Y23" s="610"/>
      <c r="Z23" s="213"/>
    </row>
    <row r="24" spans="1:26" ht="14.1" customHeight="1" x14ac:dyDescent="0.15">
      <c r="A24" s="110"/>
      <c r="B24" s="72"/>
      <c r="C24" s="201"/>
      <c r="D24" s="202"/>
      <c r="E24" s="202"/>
      <c r="F24" s="202"/>
      <c r="G24" s="202"/>
      <c r="H24" s="202"/>
      <c r="I24" s="202"/>
      <c r="J24" s="202"/>
      <c r="K24" s="202"/>
      <c r="L24" s="202"/>
      <c r="M24" s="202"/>
      <c r="N24" s="202"/>
      <c r="O24" s="202"/>
      <c r="P24" s="202"/>
      <c r="Q24" s="202"/>
      <c r="R24" s="202"/>
      <c r="S24" s="202"/>
      <c r="T24" s="766" t="s">
        <v>49</v>
      </c>
      <c r="U24" s="766"/>
      <c r="V24" s="771">
        <f>SUM(D23,T23)</f>
        <v>1170</v>
      </c>
      <c r="W24" s="771"/>
      <c r="X24" s="644">
        <f>SUM(F23,V23)</f>
        <v>0</v>
      </c>
      <c r="Y24" s="644"/>
      <c r="Z24" s="645"/>
    </row>
    <row r="25" spans="1:26" ht="14.1" customHeight="1" x14ac:dyDescent="0.15">
      <c r="A25" s="109" t="s">
        <v>164</v>
      </c>
      <c r="B25" s="75"/>
      <c r="C25" s="191" t="s">
        <v>165</v>
      </c>
      <c r="D25" s="166" t="s">
        <v>62</v>
      </c>
      <c r="E25" s="167">
        <v>720</v>
      </c>
      <c r="F25" s="203"/>
      <c r="G25" s="191" t="s">
        <v>165</v>
      </c>
      <c r="H25" s="702">
        <v>500</v>
      </c>
      <c r="I25" s="702"/>
      <c r="J25" s="203"/>
      <c r="K25" s="191" t="s">
        <v>165</v>
      </c>
      <c r="L25" s="166" t="s">
        <v>62</v>
      </c>
      <c r="M25" s="167">
        <v>350</v>
      </c>
      <c r="N25" s="203"/>
      <c r="O25" s="48"/>
      <c r="P25" s="702"/>
      <c r="Q25" s="702"/>
      <c r="R25" s="203"/>
      <c r="S25" s="709" t="s">
        <v>13</v>
      </c>
      <c r="T25" s="631"/>
      <c r="U25" s="631"/>
      <c r="V25" s="710"/>
      <c r="W25" s="709"/>
      <c r="X25" s="631"/>
      <c r="Y25" s="631"/>
      <c r="Z25" s="631"/>
    </row>
    <row r="26" spans="1:26" ht="14.1" customHeight="1" x14ac:dyDescent="0.15">
      <c r="A26" s="109"/>
      <c r="B26" s="75"/>
      <c r="C26" s="191" t="s">
        <v>167</v>
      </c>
      <c r="D26" s="169" t="s">
        <v>62</v>
      </c>
      <c r="E26" s="170">
        <v>1700</v>
      </c>
      <c r="F26" s="203"/>
      <c r="G26" s="191" t="s">
        <v>167</v>
      </c>
      <c r="H26" s="731">
        <v>1500</v>
      </c>
      <c r="I26" s="619"/>
      <c r="J26" s="203"/>
      <c r="K26" s="204" t="s">
        <v>167</v>
      </c>
      <c r="L26" s="169" t="s">
        <v>62</v>
      </c>
      <c r="M26" s="170">
        <v>500</v>
      </c>
      <c r="N26" s="203"/>
      <c r="O26" s="48"/>
      <c r="P26" s="731"/>
      <c r="Q26" s="619"/>
      <c r="R26" s="192"/>
      <c r="S26" s="191" t="s">
        <v>165</v>
      </c>
      <c r="T26" s="186" t="s">
        <v>62</v>
      </c>
      <c r="U26" s="167">
        <v>670</v>
      </c>
      <c r="V26" s="203"/>
      <c r="W26" s="193"/>
      <c r="X26" s="702"/>
      <c r="Y26" s="702"/>
      <c r="Z26" s="207" t="s">
        <v>245</v>
      </c>
    </row>
    <row r="27" spans="1:26" ht="14.1" customHeight="1" x14ac:dyDescent="0.15">
      <c r="A27" s="109"/>
      <c r="B27" s="75"/>
      <c r="C27" s="204" t="s">
        <v>168</v>
      </c>
      <c r="D27" s="214" t="s">
        <v>386</v>
      </c>
      <c r="E27" s="215">
        <v>500</v>
      </c>
      <c r="F27" s="216"/>
      <c r="G27" s="204"/>
      <c r="H27" s="615"/>
      <c r="I27" s="615"/>
      <c r="J27" s="203"/>
      <c r="K27" s="204"/>
      <c r="L27" s="615"/>
      <c r="M27" s="615"/>
      <c r="N27" s="203"/>
      <c r="O27" s="21"/>
      <c r="P27" s="615"/>
      <c r="Q27" s="615"/>
      <c r="R27" s="203"/>
      <c r="S27" s="191"/>
      <c r="T27" s="731"/>
      <c r="U27" s="619"/>
      <c r="V27" s="216"/>
      <c r="W27" s="23"/>
      <c r="X27" s="615"/>
      <c r="Y27" s="615"/>
      <c r="Z27" s="211"/>
    </row>
    <row r="28" spans="1:26" ht="14.1" customHeight="1" x14ac:dyDescent="0.15">
      <c r="A28" s="109"/>
      <c r="B28" s="646" t="s">
        <v>169</v>
      </c>
      <c r="C28" s="217" t="s">
        <v>170</v>
      </c>
      <c r="D28" s="402" t="s">
        <v>51</v>
      </c>
      <c r="E28" s="167">
        <v>900</v>
      </c>
      <c r="F28" s="187"/>
      <c r="G28" s="34"/>
      <c r="H28" s="696"/>
      <c r="I28" s="696"/>
      <c r="J28" s="187"/>
      <c r="K28" s="34"/>
      <c r="L28" s="696"/>
      <c r="M28" s="696"/>
      <c r="N28" s="187"/>
      <c r="O28" s="34"/>
      <c r="P28" s="696"/>
      <c r="Q28" s="696"/>
      <c r="R28" s="187"/>
      <c r="S28" s="217"/>
      <c r="T28" s="696"/>
      <c r="U28" s="696"/>
      <c r="V28" s="187"/>
      <c r="W28" s="34"/>
      <c r="X28" s="696"/>
      <c r="Y28" s="696"/>
      <c r="Z28" s="209"/>
    </row>
    <row r="29" spans="1:26" ht="14.1" customHeight="1" x14ac:dyDescent="0.15">
      <c r="A29" s="109"/>
      <c r="B29" s="648"/>
      <c r="C29" s="196" t="s">
        <v>166</v>
      </c>
      <c r="D29" s="214" t="s">
        <v>51</v>
      </c>
      <c r="E29" s="215">
        <v>200</v>
      </c>
      <c r="F29" s="197"/>
      <c r="G29" s="41"/>
      <c r="H29" s="610"/>
      <c r="I29" s="610"/>
      <c r="J29" s="197"/>
      <c r="K29" s="41"/>
      <c r="L29" s="610"/>
      <c r="M29" s="610"/>
      <c r="N29" s="197"/>
      <c r="O29" s="41"/>
      <c r="P29" s="610"/>
      <c r="Q29" s="610"/>
      <c r="R29" s="197"/>
      <c r="S29" s="198"/>
      <c r="T29" s="610"/>
      <c r="U29" s="610"/>
      <c r="V29" s="197"/>
      <c r="W29" s="41"/>
      <c r="X29" s="610"/>
      <c r="Y29" s="610"/>
      <c r="Z29" s="213"/>
    </row>
    <row r="30" spans="1:26" ht="14.1" customHeight="1" x14ac:dyDescent="0.15">
      <c r="A30" s="109"/>
      <c r="B30" s="75"/>
      <c r="C30" s="218"/>
      <c r="D30" s="702"/>
      <c r="E30" s="702"/>
      <c r="F30" s="192"/>
      <c r="G30" s="51"/>
      <c r="H30" s="702"/>
      <c r="I30" s="702"/>
      <c r="J30" s="192"/>
      <c r="K30" s="51"/>
      <c r="L30" s="702"/>
      <c r="M30" s="702"/>
      <c r="N30" s="192"/>
      <c r="O30" s="51"/>
      <c r="P30" s="702"/>
      <c r="Q30" s="702"/>
      <c r="R30" s="192"/>
      <c r="S30" s="193"/>
      <c r="T30" s="702"/>
      <c r="U30" s="702"/>
      <c r="V30" s="192"/>
      <c r="W30" s="51"/>
      <c r="X30" s="702"/>
      <c r="Y30" s="702"/>
      <c r="Z30" s="212"/>
    </row>
    <row r="31" spans="1:26" ht="14.1" customHeight="1" x14ac:dyDescent="0.15">
      <c r="A31" s="109"/>
      <c r="B31" s="75"/>
      <c r="C31" s="196" t="s">
        <v>48</v>
      </c>
      <c r="D31" s="610">
        <f>SUM(E25:E29)</f>
        <v>4020</v>
      </c>
      <c r="E31" s="610"/>
      <c r="F31" s="197">
        <f>SUM(F25:F27,F28:F29)</f>
        <v>0</v>
      </c>
      <c r="G31" s="196" t="s">
        <v>48</v>
      </c>
      <c r="H31" s="610">
        <f>SUM(H25:I26)</f>
        <v>2000</v>
      </c>
      <c r="I31" s="610"/>
      <c r="J31" s="197">
        <f>SUM(J25:J26)</f>
        <v>0</v>
      </c>
      <c r="K31" s="196" t="s">
        <v>48</v>
      </c>
      <c r="L31" s="610">
        <f>SUM(M25:M26)</f>
        <v>850</v>
      </c>
      <c r="M31" s="610"/>
      <c r="N31" s="197">
        <f>SUM(N25,N26)</f>
        <v>0</v>
      </c>
      <c r="O31" s="196"/>
      <c r="P31" s="610"/>
      <c r="Q31" s="610"/>
      <c r="R31" s="197"/>
      <c r="S31" s="196" t="s">
        <v>48</v>
      </c>
      <c r="T31" s="610">
        <f>SUM(U26,T27:U28)</f>
        <v>670</v>
      </c>
      <c r="U31" s="610"/>
      <c r="V31" s="197">
        <f>SUM(V26:V28)</f>
        <v>0</v>
      </c>
      <c r="W31" s="39"/>
      <c r="X31" s="610"/>
      <c r="Y31" s="610"/>
      <c r="Z31" s="200"/>
    </row>
    <row r="32" spans="1:26" ht="14.1" customHeight="1" x14ac:dyDescent="0.15">
      <c r="A32" s="110"/>
      <c r="B32" s="72"/>
      <c r="C32" s="62" t="s">
        <v>490</v>
      </c>
      <c r="D32" s="63"/>
      <c r="E32" s="63"/>
      <c r="F32" s="63"/>
      <c r="G32" s="63"/>
      <c r="H32" s="63"/>
      <c r="I32" s="63"/>
      <c r="J32" s="63"/>
      <c r="K32" s="63"/>
      <c r="L32" s="63"/>
      <c r="M32" s="63"/>
      <c r="N32" s="63"/>
      <c r="O32" s="63"/>
      <c r="P32" s="63"/>
      <c r="Q32" s="63"/>
      <c r="R32" s="63"/>
      <c r="S32" s="63"/>
      <c r="T32" s="766" t="s">
        <v>49</v>
      </c>
      <c r="U32" s="766"/>
      <c r="V32" s="771">
        <f>SUM(D31,H31,L31,P31,T31,X26)</f>
        <v>7540</v>
      </c>
      <c r="W32" s="771"/>
      <c r="X32" s="644">
        <f>SUM(F31,J31,N31,R31,V31,Z31)</f>
        <v>0</v>
      </c>
      <c r="Y32" s="644"/>
      <c r="Z32" s="645"/>
    </row>
    <row r="33" spans="1:26" ht="14.1" customHeight="1" x14ac:dyDescent="0.15">
      <c r="A33" s="109" t="s">
        <v>171</v>
      </c>
      <c r="B33" s="75"/>
      <c r="C33" s="191" t="s">
        <v>172</v>
      </c>
      <c r="D33" s="186" t="s">
        <v>62</v>
      </c>
      <c r="E33" s="115">
        <v>1040</v>
      </c>
      <c r="F33" s="203"/>
      <c r="G33" s="191" t="s">
        <v>172</v>
      </c>
      <c r="H33" s="186" t="s">
        <v>62</v>
      </c>
      <c r="I33" s="115">
        <v>530</v>
      </c>
      <c r="J33" s="203"/>
      <c r="K33" s="191" t="s">
        <v>172</v>
      </c>
      <c r="L33" s="702">
        <v>350</v>
      </c>
      <c r="M33" s="702"/>
      <c r="N33" s="203"/>
      <c r="O33" s="51"/>
      <c r="P33" s="702"/>
      <c r="Q33" s="702"/>
      <c r="R33" s="194"/>
      <c r="S33" s="709" t="s">
        <v>13</v>
      </c>
      <c r="T33" s="631"/>
      <c r="U33" s="631"/>
      <c r="V33" s="710"/>
      <c r="W33" s="51"/>
      <c r="X33" s="702"/>
      <c r="Y33" s="702"/>
      <c r="Z33" s="212"/>
    </row>
    <row r="34" spans="1:26" ht="14.1" customHeight="1" x14ac:dyDescent="0.15">
      <c r="A34" s="109"/>
      <c r="B34" s="75"/>
      <c r="C34" s="84" t="s">
        <v>173</v>
      </c>
      <c r="D34" s="69" t="s">
        <v>62</v>
      </c>
      <c r="E34" s="205">
        <v>380</v>
      </c>
      <c r="F34" s="203"/>
      <c r="G34" s="23" t="s">
        <v>344</v>
      </c>
      <c r="H34" s="69" t="s">
        <v>62</v>
      </c>
      <c r="I34" s="205">
        <v>340</v>
      </c>
      <c r="J34" s="203"/>
      <c r="K34" s="21"/>
      <c r="L34" s="615"/>
      <c r="M34" s="615"/>
      <c r="N34" s="203"/>
      <c r="O34" s="21"/>
      <c r="P34" s="615"/>
      <c r="Q34" s="615"/>
      <c r="R34" s="210"/>
      <c r="S34" s="206" t="s">
        <v>281</v>
      </c>
      <c r="T34" s="69" t="s">
        <v>62</v>
      </c>
      <c r="U34" s="205">
        <v>470</v>
      </c>
      <c r="V34" s="203"/>
      <c r="W34" s="21"/>
      <c r="X34" s="615"/>
      <c r="Y34" s="615"/>
      <c r="Z34" s="211"/>
    </row>
    <row r="35" spans="1:26" ht="14.1" customHeight="1" x14ac:dyDescent="0.15">
      <c r="A35" s="109"/>
      <c r="B35" s="75"/>
      <c r="C35" s="204" t="s">
        <v>174</v>
      </c>
      <c r="D35" s="69" t="s">
        <v>62</v>
      </c>
      <c r="E35" s="205">
        <v>230</v>
      </c>
      <c r="F35" s="216"/>
      <c r="G35" s="554" t="s">
        <v>175</v>
      </c>
      <c r="H35" s="402" t="s">
        <v>62</v>
      </c>
      <c r="I35" s="482">
        <v>90</v>
      </c>
      <c r="J35" s="403"/>
      <c r="K35" s="21"/>
      <c r="L35" s="615"/>
      <c r="M35" s="615"/>
      <c r="N35" s="203"/>
      <c r="O35" s="21"/>
      <c r="P35" s="615"/>
      <c r="Q35" s="615"/>
      <c r="R35" s="210"/>
      <c r="S35" s="319" t="s">
        <v>284</v>
      </c>
      <c r="T35" s="69"/>
      <c r="U35" s="320">
        <v>0</v>
      </c>
      <c r="V35" s="203"/>
      <c r="W35" s="21"/>
      <c r="X35" s="615"/>
      <c r="Y35" s="615"/>
      <c r="Z35" s="211"/>
    </row>
    <row r="36" spans="1:26" ht="14.1" customHeight="1" x14ac:dyDescent="0.15">
      <c r="A36" s="109"/>
      <c r="B36" s="75"/>
      <c r="C36" s="220"/>
      <c r="D36" s="615"/>
      <c r="E36" s="615"/>
      <c r="F36" s="203"/>
      <c r="G36" s="23"/>
      <c r="H36" s="69"/>
      <c r="I36" s="205"/>
      <c r="J36" s="203"/>
      <c r="K36" s="21"/>
      <c r="L36" s="615"/>
      <c r="M36" s="615"/>
      <c r="N36" s="203"/>
      <c r="O36" s="21"/>
      <c r="P36" s="615"/>
      <c r="Q36" s="615"/>
      <c r="R36" s="210"/>
      <c r="S36" s="206"/>
      <c r="T36" s="615"/>
      <c r="U36" s="615"/>
      <c r="V36" s="203"/>
      <c r="W36" s="21"/>
      <c r="X36" s="615"/>
      <c r="Y36" s="615"/>
      <c r="Z36" s="211"/>
    </row>
    <row r="37" spans="1:26" ht="14.1" customHeight="1" x14ac:dyDescent="0.15">
      <c r="A37" s="109"/>
      <c r="B37" s="75"/>
      <c r="C37" s="204"/>
      <c r="D37" s="615"/>
      <c r="E37" s="615"/>
      <c r="F37" s="203"/>
      <c r="G37" s="23"/>
      <c r="H37" s="615"/>
      <c r="I37" s="615"/>
      <c r="J37" s="203"/>
      <c r="K37" s="21"/>
      <c r="L37" s="615"/>
      <c r="M37" s="615"/>
      <c r="N37" s="203"/>
      <c r="O37" s="21"/>
      <c r="P37" s="615"/>
      <c r="Q37" s="615"/>
      <c r="R37" s="210"/>
      <c r="S37" s="206"/>
      <c r="T37" s="615"/>
      <c r="U37" s="615"/>
      <c r="V37" s="203"/>
      <c r="W37" s="21"/>
      <c r="X37" s="615"/>
      <c r="Y37" s="615"/>
      <c r="Z37" s="211"/>
    </row>
    <row r="38" spans="1:26" ht="14.1" customHeight="1" x14ac:dyDescent="0.15">
      <c r="A38" s="109"/>
      <c r="B38" s="75"/>
      <c r="C38" s="221" t="s">
        <v>48</v>
      </c>
      <c r="D38" s="610">
        <f>SUM(E33:E35)</f>
        <v>1650</v>
      </c>
      <c r="E38" s="610"/>
      <c r="F38" s="197">
        <f>SUM(F33:F35)</f>
        <v>0</v>
      </c>
      <c r="G38" s="39" t="s">
        <v>48</v>
      </c>
      <c r="H38" s="610">
        <f>SUM(I33:I36)</f>
        <v>960</v>
      </c>
      <c r="I38" s="610"/>
      <c r="J38" s="197">
        <f>SUM(J33:J36)</f>
        <v>0</v>
      </c>
      <c r="K38" s="196" t="s">
        <v>48</v>
      </c>
      <c r="L38" s="610">
        <f>SUM(L33:M37)</f>
        <v>350</v>
      </c>
      <c r="M38" s="610"/>
      <c r="N38" s="197">
        <f>SUM(N33)</f>
        <v>0</v>
      </c>
      <c r="O38" s="41"/>
      <c r="P38" s="610"/>
      <c r="Q38" s="610"/>
      <c r="R38" s="199"/>
      <c r="S38" s="196" t="s">
        <v>48</v>
      </c>
      <c r="T38" s="610">
        <f>SUM(T34,U34)</f>
        <v>470</v>
      </c>
      <c r="U38" s="610"/>
      <c r="V38" s="197">
        <f>SUM(V34:V37)</f>
        <v>0</v>
      </c>
      <c r="W38" s="41"/>
      <c r="X38" s="610"/>
      <c r="Y38" s="610"/>
      <c r="Z38" s="213"/>
    </row>
    <row r="39" spans="1:26" ht="14.1" customHeight="1" x14ac:dyDescent="0.15">
      <c r="A39" s="110"/>
      <c r="B39" s="72"/>
      <c r="C39" s="222" t="s">
        <v>343</v>
      </c>
      <c r="D39" s="202"/>
      <c r="E39" s="202"/>
      <c r="F39" s="202"/>
      <c r="G39" s="202"/>
      <c r="H39" s="202"/>
      <c r="I39" s="202"/>
      <c r="J39" s="202"/>
      <c r="K39" s="202"/>
      <c r="L39" s="202"/>
      <c r="M39" s="202"/>
      <c r="N39" s="202"/>
      <c r="O39" s="202"/>
      <c r="P39" s="202"/>
      <c r="Q39" s="202"/>
      <c r="R39" s="202"/>
      <c r="S39" s="202"/>
      <c r="T39" s="766" t="s">
        <v>49</v>
      </c>
      <c r="U39" s="766"/>
      <c r="V39" s="771">
        <f>SUM(D38,H38,L38,T38)</f>
        <v>3430</v>
      </c>
      <c r="W39" s="771"/>
      <c r="X39" s="644">
        <f>SUM(F38,J38,N38,V38)</f>
        <v>0</v>
      </c>
      <c r="Y39" s="644"/>
      <c r="Z39" s="645"/>
    </row>
    <row r="40" spans="1:26" ht="14.1" customHeight="1" x14ac:dyDescent="0.15">
      <c r="D40" s="603"/>
      <c r="E40" s="603"/>
      <c r="H40" s="603"/>
      <c r="I40" s="603"/>
      <c r="L40" s="603"/>
      <c r="M40" s="603"/>
      <c r="P40" s="603"/>
      <c r="Q40" s="603"/>
      <c r="S40" s="223"/>
      <c r="T40" s="611" t="s">
        <v>229</v>
      </c>
      <c r="U40" s="612"/>
      <c r="V40" s="685">
        <f>SUM(V9,V19,V24,V32,V39)</f>
        <v>22400</v>
      </c>
      <c r="W40" s="686"/>
      <c r="X40" s="733">
        <f>SUM(X9,X19,X24,X32,X39)</f>
        <v>0</v>
      </c>
      <c r="Y40" s="733"/>
      <c r="Z40" s="734"/>
    </row>
    <row r="41" spans="1:26" x14ac:dyDescent="0.15">
      <c r="C41" s="315" t="s">
        <v>388</v>
      </c>
    </row>
    <row r="42" spans="1:26" x14ac:dyDescent="0.15">
      <c r="C42" s="1" t="s">
        <v>303</v>
      </c>
    </row>
    <row r="43" spans="1:26" ht="13.5" x14ac:dyDescent="0.15">
      <c r="C43" s="1" t="s">
        <v>309</v>
      </c>
      <c r="R43" s="642" t="s">
        <v>510</v>
      </c>
      <c r="S43" s="642"/>
      <c r="T43" s="642"/>
      <c r="U43" s="642"/>
      <c r="V43" s="642"/>
      <c r="W43" s="642"/>
      <c r="X43" s="642"/>
      <c r="Y43" s="642"/>
      <c r="Z43" s="642"/>
    </row>
    <row r="44" spans="1:26" x14ac:dyDescent="0.15">
      <c r="C44" s="1" t="s">
        <v>313</v>
      </c>
    </row>
    <row r="45" spans="1:26" x14ac:dyDescent="0.15">
      <c r="C45" s="1" t="s">
        <v>389</v>
      </c>
    </row>
  </sheetData>
  <mergeCells count="204">
    <mergeCell ref="P37:Q37"/>
    <mergeCell ref="D36:E36"/>
    <mergeCell ref="H29:I29"/>
    <mergeCell ref="P38:Q38"/>
    <mergeCell ref="P36:Q36"/>
    <mergeCell ref="L35:M35"/>
    <mergeCell ref="D37:E37"/>
    <mergeCell ref="P35:Q35"/>
    <mergeCell ref="P31:Q31"/>
    <mergeCell ref="H37:I37"/>
    <mergeCell ref="L36:M36"/>
    <mergeCell ref="L34:M34"/>
    <mergeCell ref="L29:M29"/>
    <mergeCell ref="L37:M37"/>
    <mergeCell ref="P34:Q34"/>
    <mergeCell ref="L31:M31"/>
    <mergeCell ref="D30:E30"/>
    <mergeCell ref="H30:I30"/>
    <mergeCell ref="R43:Z43"/>
    <mergeCell ref="P33:Q33"/>
    <mergeCell ref="D40:E40"/>
    <mergeCell ref="H40:I40"/>
    <mergeCell ref="L40:M40"/>
    <mergeCell ref="P40:Q40"/>
    <mergeCell ref="X35:Y35"/>
    <mergeCell ref="X34:Y34"/>
    <mergeCell ref="X36:Y36"/>
    <mergeCell ref="T39:U39"/>
    <mergeCell ref="T38:U38"/>
    <mergeCell ref="T37:U37"/>
    <mergeCell ref="V40:W40"/>
    <mergeCell ref="X39:Z39"/>
    <mergeCell ref="T36:U36"/>
    <mergeCell ref="X40:Z40"/>
    <mergeCell ref="S33:V33"/>
    <mergeCell ref="X37:Y37"/>
    <mergeCell ref="X38:Y38"/>
    <mergeCell ref="T40:U40"/>
    <mergeCell ref="D38:E38"/>
    <mergeCell ref="V39:W39"/>
    <mergeCell ref="H38:I38"/>
    <mergeCell ref="L38:M38"/>
    <mergeCell ref="B28:B29"/>
    <mergeCell ref="X33:Y33"/>
    <mergeCell ref="L33:M33"/>
    <mergeCell ref="W25:Z25"/>
    <mergeCell ref="V24:W24"/>
    <mergeCell ref="H22:I22"/>
    <mergeCell ref="L30:M30"/>
    <mergeCell ref="X28:Y28"/>
    <mergeCell ref="X27:Y27"/>
    <mergeCell ref="X23:Y23"/>
    <mergeCell ref="H23:I23"/>
    <mergeCell ref="L28:M28"/>
    <mergeCell ref="X32:Z32"/>
    <mergeCell ref="X31:Y31"/>
    <mergeCell ref="X29:Y29"/>
    <mergeCell ref="X30:Y30"/>
    <mergeCell ref="X26:Y26"/>
    <mergeCell ref="T32:U32"/>
    <mergeCell ref="D31:E31"/>
    <mergeCell ref="H31:I31"/>
    <mergeCell ref="H26:I26"/>
    <mergeCell ref="H28:I28"/>
    <mergeCell ref="D22:E22"/>
    <mergeCell ref="H27:I27"/>
    <mergeCell ref="A4:A5"/>
    <mergeCell ref="B4:B5"/>
    <mergeCell ref="D7:E7"/>
    <mergeCell ref="H7:I7"/>
    <mergeCell ref="H10:I10"/>
    <mergeCell ref="P7:Q7"/>
    <mergeCell ref="L7:M7"/>
    <mergeCell ref="H18:I18"/>
    <mergeCell ref="L17:M17"/>
    <mergeCell ref="L18:M18"/>
    <mergeCell ref="D17:E17"/>
    <mergeCell ref="P11:Q11"/>
    <mergeCell ref="H12:I12"/>
    <mergeCell ref="L10:M10"/>
    <mergeCell ref="L12:M12"/>
    <mergeCell ref="D13:E13"/>
    <mergeCell ref="P6:Q6"/>
    <mergeCell ref="L6:M6"/>
    <mergeCell ref="O4:R4"/>
    <mergeCell ref="V32:W32"/>
    <mergeCell ref="X24:Z24"/>
    <mergeCell ref="T31:U31"/>
    <mergeCell ref="L22:M22"/>
    <mergeCell ref="P27:Q27"/>
    <mergeCell ref="P25:Q25"/>
    <mergeCell ref="P28:Q28"/>
    <mergeCell ref="P26:Q26"/>
    <mergeCell ref="L27:M27"/>
    <mergeCell ref="L23:M23"/>
    <mergeCell ref="T23:U23"/>
    <mergeCell ref="T24:U24"/>
    <mergeCell ref="P30:Q30"/>
    <mergeCell ref="P29:Q29"/>
    <mergeCell ref="S25:V25"/>
    <mergeCell ref="T27:U27"/>
    <mergeCell ref="T29:U29"/>
    <mergeCell ref="T28:U28"/>
    <mergeCell ref="T30:U30"/>
    <mergeCell ref="H25:I25"/>
    <mergeCell ref="H21:I21"/>
    <mergeCell ref="L21:M21"/>
    <mergeCell ref="C2:D2"/>
    <mergeCell ref="C3:D3"/>
    <mergeCell ref="E2:J2"/>
    <mergeCell ref="E3:J3"/>
    <mergeCell ref="L5:M5"/>
    <mergeCell ref="H5:I5"/>
    <mergeCell ref="K2:L2"/>
    <mergeCell ref="M2:R2"/>
    <mergeCell ref="M3:R3"/>
    <mergeCell ref="L8:M8"/>
    <mergeCell ref="P8:Q8"/>
    <mergeCell ref="H16:I16"/>
    <mergeCell ref="D16:E16"/>
    <mergeCell ref="L16:M16"/>
    <mergeCell ref="D10:E10"/>
    <mergeCell ref="L11:M11"/>
    <mergeCell ref="K3:L3"/>
    <mergeCell ref="G4:J4"/>
    <mergeCell ref="H6:I6"/>
    <mergeCell ref="K4:N4"/>
    <mergeCell ref="P5:Q5"/>
    <mergeCell ref="D23:E23"/>
    <mergeCell ref="H20:I20"/>
    <mergeCell ref="L20:M20"/>
    <mergeCell ref="D8:E8"/>
    <mergeCell ref="C4:F4"/>
    <mergeCell ref="D5:E5"/>
    <mergeCell ref="H8:I8"/>
    <mergeCell ref="S4:V4"/>
    <mergeCell ref="T9:U9"/>
    <mergeCell ref="V9:W9"/>
    <mergeCell ref="P21:Q21"/>
    <mergeCell ref="P23:Q23"/>
    <mergeCell ref="P20:Q20"/>
    <mergeCell ref="P22:Q22"/>
    <mergeCell ref="T13:U13"/>
    <mergeCell ref="X9:Z9"/>
    <mergeCell ref="X7:Y7"/>
    <mergeCell ref="X11:Y11"/>
    <mergeCell ref="T5:U5"/>
    <mergeCell ref="U2:V2"/>
    <mergeCell ref="U3:V3"/>
    <mergeCell ref="X5:Y5"/>
    <mergeCell ref="S2:T2"/>
    <mergeCell ref="W3:X3"/>
    <mergeCell ref="X8:Y8"/>
    <mergeCell ref="T8:U8"/>
    <mergeCell ref="X10:Y10"/>
    <mergeCell ref="T11:U11"/>
    <mergeCell ref="S10:V10"/>
    <mergeCell ref="T7:U7"/>
    <mergeCell ref="W4:Z4"/>
    <mergeCell ref="S3:T3"/>
    <mergeCell ref="Y2:Z2"/>
    <mergeCell ref="Y3:Z3"/>
    <mergeCell ref="W2:X2"/>
    <mergeCell ref="X6:Y6"/>
    <mergeCell ref="T6:U6"/>
    <mergeCell ref="X12:Y12"/>
    <mergeCell ref="P12:Q12"/>
    <mergeCell ref="D18:E18"/>
    <mergeCell ref="H14:I14"/>
    <mergeCell ref="H17:I17"/>
    <mergeCell ref="L14:M14"/>
    <mergeCell ref="D15:E15"/>
    <mergeCell ref="H15:I15"/>
    <mergeCell ref="D14:E14"/>
    <mergeCell ref="T16:U16"/>
    <mergeCell ref="T15:U15"/>
    <mergeCell ref="X13:Y13"/>
    <mergeCell ref="L13:M13"/>
    <mergeCell ref="L15:M15"/>
    <mergeCell ref="X17:Y17"/>
    <mergeCell ref="X15:Y15"/>
    <mergeCell ref="P15:Q15"/>
    <mergeCell ref="P16:Q16"/>
    <mergeCell ref="P14:Q14"/>
    <mergeCell ref="P17:Q17"/>
    <mergeCell ref="P18:Q18"/>
    <mergeCell ref="T12:U12"/>
    <mergeCell ref="P13:Q13"/>
    <mergeCell ref="H13:I13"/>
    <mergeCell ref="X19:Z19"/>
    <mergeCell ref="X22:Y22"/>
    <mergeCell ref="X14:Y14"/>
    <mergeCell ref="X21:Y21"/>
    <mergeCell ref="X16:Y16"/>
    <mergeCell ref="X18:Y18"/>
    <mergeCell ref="T18:U18"/>
    <mergeCell ref="V19:W19"/>
    <mergeCell ref="T19:U19"/>
    <mergeCell ref="X20:Y20"/>
    <mergeCell ref="T17:U17"/>
    <mergeCell ref="T14:U14"/>
    <mergeCell ref="T20:U20"/>
    <mergeCell ref="T21:U21"/>
    <mergeCell ref="T22:U22"/>
  </mergeCells>
  <phoneticPr fontId="2"/>
  <conditionalFormatting sqref="F6 R10 J11 F11:F12 F20:F21 N25:N26 F25:F29 V26 F33:F35 J33:J36 V34:V35">
    <cfRule type="expression" dxfId="17" priority="5" stopIfTrue="1">
      <formula>E6&lt;F6</formula>
    </cfRule>
  </conditionalFormatting>
  <conditionalFormatting sqref="X9:Z9 X19 X24 X32 X39:X40">
    <cfRule type="expression" dxfId="16" priority="3" stopIfTrue="1">
      <formula>V9&lt;X9</formula>
    </cfRule>
  </conditionalFormatting>
  <conditionalFormatting sqref="Z6 F8 F10 J10 N10 V11 N13 V14:V15 F18 J18 N18 R18 V18 V20:V21 F23 R25 J25:J26 Z26 V28 F31 J31 N31 V31 N33 F38 J38 N38 V38">
    <cfRule type="expression" dxfId="15" priority="4" stopIfTrue="1">
      <formula>D6&lt;F6</formula>
    </cfRule>
  </conditionalFormatting>
  <conditionalFormatting sqref="Z10:Z13">
    <cfRule type="expression" dxfId="14" priority="1" stopIfTrue="1">
      <formula>X10&lt;Z10</formula>
    </cfRule>
  </conditionalFormatting>
  <pageMargins left="0.23622047244094491" right="0.19685039370078741" top="0.19685039370078741" bottom="0" header="0.51181102362204722" footer="0.51181102362204722"/>
  <pageSetup paperSize="9" scale="9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3"/>
  <sheetViews>
    <sheetView showZeros="0" zoomScaleNormal="100" workbookViewId="0"/>
  </sheetViews>
  <sheetFormatPr defaultColWidth="9" defaultRowHeight="10.5" x14ac:dyDescent="0.15"/>
  <cols>
    <col min="1" max="1" width="7.25" style="11" customWidth="1"/>
    <col min="2" max="2" width="7.125" style="11" customWidth="1"/>
    <col min="3" max="3" width="7.125" style="1" customWidth="1"/>
    <col min="4" max="4" width="1.375" style="1" customWidth="1"/>
    <col min="5" max="5" width="5.75" style="1" customWidth="1"/>
    <col min="6" max="6" width="7.75" style="1" customWidth="1"/>
    <col min="7" max="7" width="7.125" style="1" customWidth="1"/>
    <col min="8" max="8" width="1.375" style="1" customWidth="1"/>
    <col min="9" max="9" width="5.75" style="1" customWidth="1"/>
    <col min="10" max="10" width="7.75" style="1" customWidth="1"/>
    <col min="11" max="11" width="7.125" style="1" customWidth="1"/>
    <col min="12" max="12" width="1.375" style="1" customWidth="1"/>
    <col min="13" max="13" width="5.75" style="1" customWidth="1"/>
    <col min="14" max="14" width="7.75" style="1" customWidth="1"/>
    <col min="15" max="15" width="7.125" style="1" customWidth="1"/>
    <col min="16" max="16" width="1.375" style="1" customWidth="1"/>
    <col min="17" max="17" width="5.75" style="1" customWidth="1"/>
    <col min="18" max="18" width="7.75" style="1" customWidth="1"/>
    <col min="19" max="19" width="7.125" style="1" customWidth="1"/>
    <col min="20" max="20" width="1.375" style="1" customWidth="1"/>
    <col min="21" max="21" width="5.75" style="1" customWidth="1"/>
    <col min="22" max="22" width="7.75" style="1" customWidth="1"/>
    <col min="23" max="23" width="7.125" style="1" customWidth="1"/>
    <col min="24" max="24" width="1.375" style="1" customWidth="1"/>
    <col min="25" max="25" width="5.75" style="1" customWidth="1"/>
    <col min="26" max="26" width="7.75" style="1" customWidth="1"/>
    <col min="27" max="16384" width="9" style="1"/>
  </cols>
  <sheetData>
    <row r="1" spans="1:27" ht="12.95" customHeight="1" x14ac:dyDescent="0.15">
      <c r="A1" s="1"/>
      <c r="B1" s="1"/>
      <c r="Z1" s="281" t="s">
        <v>254</v>
      </c>
    </row>
    <row r="2" spans="1:27" ht="21.95" customHeight="1" x14ac:dyDescent="0.15">
      <c r="A2" s="1"/>
      <c r="B2" s="1"/>
      <c r="C2" s="624" t="s">
        <v>0</v>
      </c>
      <c r="D2" s="624"/>
      <c r="E2" s="625"/>
      <c r="F2" s="625"/>
      <c r="G2" s="625"/>
      <c r="H2" s="625"/>
      <c r="I2" s="625"/>
      <c r="J2" s="625"/>
      <c r="K2" s="624" t="s">
        <v>1</v>
      </c>
      <c r="L2" s="624"/>
      <c r="M2" s="632" t="s">
        <v>2</v>
      </c>
      <c r="N2" s="632"/>
      <c r="O2" s="632"/>
      <c r="P2" s="632"/>
      <c r="Q2" s="632"/>
      <c r="R2" s="632"/>
      <c r="S2" s="624" t="s">
        <v>227</v>
      </c>
      <c r="T2" s="624"/>
      <c r="U2" s="626"/>
      <c r="V2" s="626"/>
      <c r="W2" s="624" t="s">
        <v>3</v>
      </c>
      <c r="X2" s="624"/>
      <c r="Y2" s="633">
        <f>SUM(盛岡市!X35+滝沢市・岩手郡・八幡平市・紫波郡!X41+花巻市・北上市・和賀郡・遠野市!X39+奥州市!X41+西・東磐井郡・一関市!X30+上閉伊郡釜石市気仙郡大船渡市陸前高田市!X40+宮古市・下閉伊郡!X34+二戸郡・二戸市・九戸郡・久慈市!X36)</f>
        <v>0</v>
      </c>
      <c r="Z2" s="633"/>
    </row>
    <row r="3" spans="1:27" ht="21.95" customHeight="1" x14ac:dyDescent="0.15">
      <c r="A3" s="1"/>
      <c r="B3" s="1"/>
      <c r="C3" s="624" t="s">
        <v>228</v>
      </c>
      <c r="D3" s="624"/>
      <c r="E3" s="626"/>
      <c r="F3" s="626"/>
      <c r="G3" s="626"/>
      <c r="H3" s="626"/>
      <c r="I3" s="626"/>
      <c r="J3" s="626"/>
      <c r="K3" s="624" t="s">
        <v>4</v>
      </c>
      <c r="L3" s="624"/>
      <c r="M3" s="626"/>
      <c r="N3" s="626"/>
      <c r="O3" s="626"/>
      <c r="P3" s="626"/>
      <c r="Q3" s="626"/>
      <c r="R3" s="626"/>
      <c r="S3" s="624" t="s">
        <v>5</v>
      </c>
      <c r="T3" s="624"/>
      <c r="U3" s="626"/>
      <c r="V3" s="626"/>
      <c r="W3" s="624" t="s">
        <v>6</v>
      </c>
      <c r="X3" s="624"/>
      <c r="Y3" s="626"/>
      <c r="Z3" s="626"/>
    </row>
    <row r="4" spans="1:27" ht="14.1" customHeight="1" x14ac:dyDescent="0.15">
      <c r="A4" s="634" t="s">
        <v>7</v>
      </c>
      <c r="B4" s="635" t="s">
        <v>8</v>
      </c>
      <c r="C4" s="628" t="s">
        <v>9</v>
      </c>
      <c r="D4" s="628"/>
      <c r="E4" s="628"/>
      <c r="F4" s="629"/>
      <c r="G4" s="627" t="s">
        <v>10</v>
      </c>
      <c r="H4" s="628"/>
      <c r="I4" s="628"/>
      <c r="J4" s="629"/>
      <c r="K4" s="627" t="s">
        <v>11</v>
      </c>
      <c r="L4" s="628"/>
      <c r="M4" s="628"/>
      <c r="N4" s="629"/>
      <c r="O4" s="627" t="s">
        <v>12</v>
      </c>
      <c r="P4" s="628"/>
      <c r="Q4" s="628"/>
      <c r="R4" s="629"/>
      <c r="S4" s="627" t="s">
        <v>13</v>
      </c>
      <c r="T4" s="628"/>
      <c r="U4" s="628"/>
      <c r="V4" s="629"/>
      <c r="W4" s="599" t="s">
        <v>14</v>
      </c>
      <c r="X4" s="600"/>
      <c r="Y4" s="600"/>
      <c r="Z4" s="782"/>
    </row>
    <row r="5" spans="1:27" s="11" customFormat="1" ht="14.1" customHeight="1" x14ac:dyDescent="0.15">
      <c r="A5" s="634"/>
      <c r="B5" s="635"/>
      <c r="C5" s="224" t="s">
        <v>15</v>
      </c>
      <c r="D5" s="620" t="s">
        <v>16</v>
      </c>
      <c r="E5" s="634"/>
      <c r="F5" s="5" t="s">
        <v>17</v>
      </c>
      <c r="G5" s="8" t="s">
        <v>15</v>
      </c>
      <c r="H5" s="620" t="s">
        <v>16</v>
      </c>
      <c r="I5" s="634"/>
      <c r="J5" s="5" t="s">
        <v>17</v>
      </c>
      <c r="K5" s="8" t="s">
        <v>15</v>
      </c>
      <c r="L5" s="620" t="s">
        <v>16</v>
      </c>
      <c r="M5" s="634"/>
      <c r="N5" s="5" t="s">
        <v>17</v>
      </c>
      <c r="O5" s="426" t="s">
        <v>15</v>
      </c>
      <c r="P5" s="789" t="s">
        <v>16</v>
      </c>
      <c r="Q5" s="790"/>
      <c r="R5" s="427" t="s">
        <v>17</v>
      </c>
      <c r="S5" s="8" t="s">
        <v>15</v>
      </c>
      <c r="T5" s="636" t="s">
        <v>16</v>
      </c>
      <c r="U5" s="621"/>
      <c r="V5" s="10" t="s">
        <v>17</v>
      </c>
      <c r="W5" s="7" t="s">
        <v>15</v>
      </c>
      <c r="X5" s="636" t="s">
        <v>16</v>
      </c>
      <c r="Y5" s="634"/>
      <c r="Z5" s="4" t="s">
        <v>17</v>
      </c>
    </row>
    <row r="6" spans="1:27" ht="14.1" customHeight="1" x14ac:dyDescent="0.15">
      <c r="A6" s="109" t="s">
        <v>176</v>
      </c>
      <c r="C6" s="185" t="s">
        <v>177</v>
      </c>
      <c r="D6" s="454"/>
      <c r="E6" s="167">
        <v>5140</v>
      </c>
      <c r="F6" s="203"/>
      <c r="G6" s="225" t="s">
        <v>177</v>
      </c>
      <c r="H6" s="738">
        <v>1930</v>
      </c>
      <c r="I6" s="702"/>
      <c r="J6" s="203"/>
      <c r="K6" s="225" t="s">
        <v>290</v>
      </c>
      <c r="L6" s="696">
        <v>700</v>
      </c>
      <c r="M6" s="696"/>
      <c r="N6" s="203"/>
      <c r="O6" s="188"/>
      <c r="P6" s="696"/>
      <c r="Q6" s="696"/>
      <c r="R6" s="189"/>
      <c r="S6" s="188" t="s">
        <v>177</v>
      </c>
      <c r="T6" s="494" t="s">
        <v>62</v>
      </c>
      <c r="U6" s="115">
        <v>400</v>
      </c>
      <c r="V6" s="203"/>
      <c r="W6" s="185" t="s">
        <v>273</v>
      </c>
      <c r="X6" s="752">
        <v>150</v>
      </c>
      <c r="Y6" s="752"/>
      <c r="Z6" s="450"/>
    </row>
    <row r="7" spans="1:27" ht="14.1" customHeight="1" x14ac:dyDescent="0.15">
      <c r="A7" s="109"/>
      <c r="C7" s="204" t="s">
        <v>232</v>
      </c>
      <c r="D7" s="331"/>
      <c r="E7" s="170">
        <v>1980</v>
      </c>
      <c r="F7" s="203"/>
      <c r="G7" s="411"/>
      <c r="H7" s="331"/>
      <c r="I7" s="308"/>
      <c r="J7" s="424"/>
      <c r="K7" s="287" t="s">
        <v>291</v>
      </c>
      <c r="L7" s="412"/>
      <c r="M7" s="423"/>
      <c r="N7" s="424"/>
      <c r="O7" s="206"/>
      <c r="P7" s="702"/>
      <c r="Q7" s="702"/>
      <c r="R7" s="194"/>
      <c r="S7" s="495"/>
      <c r="T7" s="493"/>
      <c r="U7" s="493"/>
      <c r="V7" s="496"/>
      <c r="W7" s="451" t="s">
        <v>274</v>
      </c>
      <c r="X7" s="752">
        <v>40</v>
      </c>
      <c r="Y7" s="752"/>
      <c r="Z7" s="200"/>
      <c r="AA7" s="416"/>
    </row>
    <row r="8" spans="1:27" ht="14.1" customHeight="1" x14ac:dyDescent="0.15">
      <c r="A8" s="109"/>
      <c r="C8" s="204" t="s">
        <v>178</v>
      </c>
      <c r="D8" s="169" t="s">
        <v>51</v>
      </c>
      <c r="E8" s="205">
        <v>800</v>
      </c>
      <c r="F8" s="203"/>
      <c r="G8" s="228"/>
      <c r="H8" s="615"/>
      <c r="I8" s="615"/>
      <c r="J8" s="216"/>
      <c r="K8" s="226"/>
      <c r="L8" s="752"/>
      <c r="M8" s="752"/>
      <c r="N8" s="216"/>
      <c r="O8" s="191"/>
      <c r="P8" s="752"/>
      <c r="Q8" s="752"/>
      <c r="R8" s="203"/>
      <c r="S8" s="599" t="s">
        <v>32</v>
      </c>
      <c r="T8" s="600"/>
      <c r="U8" s="600"/>
      <c r="V8" s="601"/>
      <c r="W8" s="34"/>
      <c r="X8" s="696"/>
      <c r="Y8" s="696"/>
      <c r="Z8" s="294"/>
    </row>
    <row r="9" spans="1:27" ht="14.1" customHeight="1" x14ac:dyDescent="0.15">
      <c r="A9" s="109"/>
      <c r="C9" s="249"/>
      <c r="D9" s="463"/>
      <c r="E9" s="251"/>
      <c r="F9" s="216"/>
      <c r="G9" s="226"/>
      <c r="H9" s="752"/>
      <c r="I9" s="752"/>
      <c r="J9" s="216"/>
      <c r="K9" s="226"/>
      <c r="L9" s="752"/>
      <c r="M9" s="752"/>
      <c r="N9" s="216"/>
      <c r="O9" s="428"/>
      <c r="P9" s="752"/>
      <c r="Q9" s="752"/>
      <c r="R9" s="216"/>
      <c r="S9" s="226" t="s">
        <v>179</v>
      </c>
      <c r="T9" s="796">
        <v>170</v>
      </c>
      <c r="U9" s="779"/>
      <c r="V9" s="203"/>
      <c r="W9" s="229"/>
      <c r="X9" s="791"/>
      <c r="Y9" s="792"/>
      <c r="Z9" s="227"/>
    </row>
    <row r="10" spans="1:27" ht="14.1" customHeight="1" x14ac:dyDescent="0.15">
      <c r="A10" s="109"/>
      <c r="B10" s="72"/>
      <c r="C10" s="196"/>
      <c r="D10" s="214"/>
      <c r="E10" s="171"/>
      <c r="F10" s="197"/>
      <c r="G10" s="198"/>
      <c r="H10" s="610"/>
      <c r="I10" s="610"/>
      <c r="J10" s="197"/>
      <c r="K10" s="198"/>
      <c r="L10" s="610"/>
      <c r="M10" s="610"/>
      <c r="N10" s="197"/>
      <c r="O10" s="198"/>
      <c r="P10" s="610"/>
      <c r="Q10" s="610"/>
      <c r="R10" s="199"/>
      <c r="S10" s="232"/>
      <c r="T10" s="712"/>
      <c r="U10" s="712"/>
      <c r="V10" s="231"/>
      <c r="W10" s="44"/>
      <c r="X10" s="712"/>
      <c r="Y10" s="712"/>
      <c r="Z10" s="234"/>
    </row>
    <row r="11" spans="1:27" ht="14.1" customHeight="1" x14ac:dyDescent="0.15">
      <c r="A11" s="109"/>
      <c r="B11" s="230" t="s">
        <v>180</v>
      </c>
      <c r="C11" s="172" t="s">
        <v>181</v>
      </c>
      <c r="D11" s="173" t="s">
        <v>51</v>
      </c>
      <c r="E11" s="243">
        <v>620</v>
      </c>
      <c r="F11" s="231"/>
      <c r="G11" s="232"/>
      <c r="H11" s="712"/>
      <c r="I11" s="712"/>
      <c r="J11" s="231"/>
      <c r="K11" s="232"/>
      <c r="L11" s="712"/>
      <c r="M11" s="712"/>
      <c r="N11" s="231"/>
      <c r="O11" s="44"/>
      <c r="P11" s="712"/>
      <c r="Q11" s="712"/>
      <c r="R11" s="233"/>
      <c r="S11" s="232"/>
      <c r="T11" s="712"/>
      <c r="U11" s="712"/>
      <c r="V11" s="231"/>
      <c r="W11" s="44"/>
      <c r="X11" s="712"/>
      <c r="Y11" s="712"/>
      <c r="Z11" s="234"/>
    </row>
    <row r="12" spans="1:27" ht="14.1" customHeight="1" x14ac:dyDescent="0.15">
      <c r="A12" s="109"/>
      <c r="B12" s="647" t="s">
        <v>352</v>
      </c>
      <c r="C12" s="204" t="s">
        <v>182</v>
      </c>
      <c r="D12" s="169" t="s">
        <v>51</v>
      </c>
      <c r="E12" s="205">
        <v>190</v>
      </c>
      <c r="F12" s="192"/>
      <c r="G12" s="193"/>
      <c r="H12" s="702"/>
      <c r="I12" s="702"/>
      <c r="J12" s="192"/>
      <c r="K12" s="193"/>
      <c r="L12" s="702"/>
      <c r="M12" s="702"/>
      <c r="N12" s="192"/>
      <c r="O12" s="51"/>
      <c r="P12" s="702"/>
      <c r="Q12" s="702"/>
      <c r="R12" s="194"/>
      <c r="S12" s="48"/>
      <c r="T12" s="702"/>
      <c r="U12" s="702"/>
      <c r="V12" s="192"/>
      <c r="W12" s="51"/>
      <c r="X12" s="702"/>
      <c r="Y12" s="702"/>
      <c r="Z12" s="195"/>
    </row>
    <row r="13" spans="1:27" ht="14.1" customHeight="1" x14ac:dyDescent="0.15">
      <c r="A13" s="109"/>
      <c r="B13" s="647"/>
      <c r="C13" s="204" t="s">
        <v>183</v>
      </c>
      <c r="D13" s="169" t="s">
        <v>51</v>
      </c>
      <c r="E13" s="205">
        <v>90</v>
      </c>
      <c r="F13" s="203"/>
      <c r="G13" s="21"/>
      <c r="H13" s="615"/>
      <c r="I13" s="615"/>
      <c r="J13" s="203"/>
      <c r="K13" s="206"/>
      <c r="L13" s="615"/>
      <c r="M13" s="615"/>
      <c r="N13" s="203"/>
      <c r="O13" s="21"/>
      <c r="P13" s="615"/>
      <c r="Q13" s="615"/>
      <c r="R13" s="210"/>
      <c r="S13" s="23"/>
      <c r="T13" s="615"/>
      <c r="U13" s="615"/>
      <c r="V13" s="203"/>
      <c r="W13" s="21"/>
      <c r="X13" s="615"/>
      <c r="Y13" s="615"/>
      <c r="Z13" s="207"/>
    </row>
    <row r="14" spans="1:27" ht="14.1" customHeight="1" x14ac:dyDescent="0.15">
      <c r="A14" s="109"/>
      <c r="B14" s="647"/>
      <c r="C14" s="204" t="s">
        <v>184</v>
      </c>
      <c r="D14" s="169" t="s">
        <v>51</v>
      </c>
      <c r="E14" s="205">
        <v>190</v>
      </c>
      <c r="F14" s="203"/>
      <c r="G14" s="21"/>
      <c r="H14" s="615"/>
      <c r="I14" s="615"/>
      <c r="J14" s="203"/>
      <c r="K14" s="206"/>
      <c r="L14" s="615"/>
      <c r="M14" s="615"/>
      <c r="N14" s="203"/>
      <c r="O14" s="21"/>
      <c r="P14" s="615"/>
      <c r="Q14" s="615"/>
      <c r="R14" s="210"/>
      <c r="S14" s="23"/>
      <c r="T14" s="615"/>
      <c r="U14" s="615"/>
      <c r="V14" s="203"/>
      <c r="W14" s="21"/>
      <c r="X14" s="615"/>
      <c r="Y14" s="615"/>
      <c r="Z14" s="207"/>
    </row>
    <row r="15" spans="1:27" ht="14.1" customHeight="1" x14ac:dyDescent="0.15">
      <c r="A15" s="109"/>
      <c r="B15" s="648"/>
      <c r="C15" s="196" t="s">
        <v>185</v>
      </c>
      <c r="D15" s="214" t="s">
        <v>51</v>
      </c>
      <c r="E15" s="171">
        <v>30</v>
      </c>
      <c r="F15" s="197"/>
      <c r="G15" s="41"/>
      <c r="H15" s="610"/>
      <c r="I15" s="610"/>
      <c r="J15" s="197"/>
      <c r="K15" s="198"/>
      <c r="L15" s="610"/>
      <c r="M15" s="610"/>
      <c r="N15" s="197"/>
      <c r="O15" s="41"/>
      <c r="P15" s="610"/>
      <c r="Q15" s="610"/>
      <c r="R15" s="199"/>
      <c r="S15" s="198"/>
      <c r="T15" s="610"/>
      <c r="U15" s="610"/>
      <c r="V15" s="197"/>
      <c r="W15" s="41"/>
      <c r="X15" s="610"/>
      <c r="Y15" s="610"/>
      <c r="Z15" s="200"/>
    </row>
    <row r="16" spans="1:27" ht="14.1" customHeight="1" x14ac:dyDescent="0.15">
      <c r="A16" s="109"/>
      <c r="B16" s="786" t="s">
        <v>272</v>
      </c>
      <c r="C16" s="185" t="s">
        <v>193</v>
      </c>
      <c r="D16" s="186" t="s">
        <v>51</v>
      </c>
      <c r="E16" s="115">
        <v>130</v>
      </c>
      <c r="F16" s="187"/>
      <c r="G16" s="34"/>
      <c r="H16" s="696"/>
      <c r="I16" s="696"/>
      <c r="J16" s="187"/>
      <c r="K16" s="188"/>
      <c r="L16" s="696"/>
      <c r="M16" s="696"/>
      <c r="N16" s="189"/>
      <c r="O16" s="34"/>
      <c r="P16" s="696"/>
      <c r="Q16" s="696"/>
      <c r="R16" s="189"/>
      <c r="S16" s="188"/>
      <c r="T16" s="696"/>
      <c r="U16" s="696"/>
      <c r="V16" s="189"/>
      <c r="W16" s="34"/>
      <c r="X16" s="696"/>
      <c r="Y16" s="696"/>
      <c r="Z16" s="209"/>
    </row>
    <row r="17" spans="1:26" ht="14.1" customHeight="1" x14ac:dyDescent="0.15">
      <c r="A17" s="109"/>
      <c r="B17" s="787"/>
      <c r="C17" s="204" t="s">
        <v>353</v>
      </c>
      <c r="D17" s="69" t="s">
        <v>51</v>
      </c>
      <c r="E17" s="205">
        <v>110</v>
      </c>
      <c r="F17" s="203"/>
      <c r="G17" s="21"/>
      <c r="H17" s="615"/>
      <c r="I17" s="615"/>
      <c r="J17" s="203"/>
      <c r="K17" s="21"/>
      <c r="L17" s="615"/>
      <c r="M17" s="615"/>
      <c r="N17" s="210"/>
      <c r="O17" s="21"/>
      <c r="P17" s="615"/>
      <c r="Q17" s="615"/>
      <c r="R17" s="210"/>
      <c r="S17" s="206"/>
      <c r="T17" s="615"/>
      <c r="U17" s="615"/>
      <c r="V17" s="210"/>
      <c r="W17" s="21"/>
      <c r="X17" s="615"/>
      <c r="Y17" s="615"/>
      <c r="Z17" s="211"/>
    </row>
    <row r="18" spans="1:26" ht="14.1" customHeight="1" x14ac:dyDescent="0.15">
      <c r="A18" s="109"/>
      <c r="B18" s="787"/>
      <c r="C18" s="204" t="s">
        <v>194</v>
      </c>
      <c r="D18" s="69" t="s">
        <v>371</v>
      </c>
      <c r="E18" s="205">
        <v>80</v>
      </c>
      <c r="F18" s="203"/>
      <c r="G18" s="21"/>
      <c r="H18" s="615"/>
      <c r="I18" s="615"/>
      <c r="J18" s="203"/>
      <c r="K18" s="21"/>
      <c r="L18" s="615"/>
      <c r="M18" s="615"/>
      <c r="N18" s="210"/>
      <c r="O18" s="21"/>
      <c r="P18" s="615"/>
      <c r="Q18" s="615"/>
      <c r="R18" s="210"/>
      <c r="S18" s="206"/>
      <c r="T18" s="615"/>
      <c r="U18" s="615"/>
      <c r="V18" s="210"/>
      <c r="W18" s="21"/>
      <c r="X18" s="615"/>
      <c r="Y18" s="615"/>
      <c r="Z18" s="211"/>
    </row>
    <row r="19" spans="1:26" ht="14.1" customHeight="1" x14ac:dyDescent="0.15">
      <c r="A19" s="109"/>
      <c r="B19" s="787"/>
      <c r="C19" s="204" t="s">
        <v>195</v>
      </c>
      <c r="D19" s="69" t="s">
        <v>51</v>
      </c>
      <c r="E19" s="205">
        <v>60</v>
      </c>
      <c r="F19" s="203"/>
      <c r="G19" s="21"/>
      <c r="H19" s="615"/>
      <c r="I19" s="615"/>
      <c r="J19" s="203"/>
      <c r="K19" s="21"/>
      <c r="L19" s="615"/>
      <c r="M19" s="615"/>
      <c r="N19" s="210"/>
      <c r="O19" s="21"/>
      <c r="P19" s="615"/>
      <c r="Q19" s="615"/>
      <c r="R19" s="210"/>
      <c r="S19" s="206"/>
      <c r="T19" s="615"/>
      <c r="U19" s="615"/>
      <c r="V19" s="210"/>
      <c r="W19" s="21"/>
      <c r="X19" s="615"/>
      <c r="Y19" s="615"/>
      <c r="Z19" s="211"/>
    </row>
    <row r="20" spans="1:26" ht="14.1" customHeight="1" x14ac:dyDescent="0.15">
      <c r="A20" s="109"/>
      <c r="B20" s="788"/>
      <c r="C20" s="196" t="s">
        <v>196</v>
      </c>
      <c r="D20" s="235" t="s">
        <v>371</v>
      </c>
      <c r="E20" s="171">
        <v>50</v>
      </c>
      <c r="F20" s="197"/>
      <c r="G20" s="41"/>
      <c r="H20" s="610"/>
      <c r="I20" s="610"/>
      <c r="J20" s="197"/>
      <c r="K20" s="41"/>
      <c r="L20" s="610"/>
      <c r="M20" s="610"/>
      <c r="N20" s="199"/>
      <c r="O20" s="41"/>
      <c r="P20" s="610"/>
      <c r="Q20" s="610"/>
      <c r="R20" s="199"/>
      <c r="S20" s="198"/>
      <c r="T20" s="610"/>
      <c r="U20" s="610"/>
      <c r="V20" s="199"/>
      <c r="W20" s="41"/>
      <c r="X20" s="610"/>
      <c r="Y20" s="610"/>
      <c r="Z20" s="213"/>
    </row>
    <row r="21" spans="1:26" ht="14.1" customHeight="1" x14ac:dyDescent="0.15">
      <c r="A21" s="109"/>
      <c r="C21" s="191"/>
      <c r="D21" s="606"/>
      <c r="E21" s="607"/>
      <c r="F21" s="192"/>
      <c r="G21" s="51"/>
      <c r="H21" s="702"/>
      <c r="I21" s="702"/>
      <c r="J21" s="192"/>
      <c r="K21" s="193"/>
      <c r="L21" s="702"/>
      <c r="M21" s="702"/>
      <c r="N21" s="192"/>
      <c r="O21" s="51"/>
      <c r="P21" s="702"/>
      <c r="Q21" s="702"/>
      <c r="R21" s="194"/>
      <c r="S21" s="193"/>
      <c r="T21" s="702"/>
      <c r="U21" s="702"/>
      <c r="V21" s="192"/>
      <c r="W21" s="51"/>
      <c r="X21" s="702"/>
      <c r="Y21" s="702"/>
      <c r="Z21" s="195"/>
    </row>
    <row r="22" spans="1:26" ht="14.1" customHeight="1" x14ac:dyDescent="0.15">
      <c r="A22" s="109"/>
      <c r="C22" s="196" t="s">
        <v>48</v>
      </c>
      <c r="D22" s="608">
        <f>SUM(E6:E20)</f>
        <v>9470</v>
      </c>
      <c r="E22" s="609"/>
      <c r="F22" s="197">
        <f>SUM(F6:F8,F10:F20)</f>
        <v>0</v>
      </c>
      <c r="G22" s="196" t="s">
        <v>48</v>
      </c>
      <c r="H22" s="610">
        <f>SUM(H6:I21)</f>
        <v>1930</v>
      </c>
      <c r="I22" s="610"/>
      <c r="J22" s="197">
        <f>SUM(J6)</f>
        <v>0</v>
      </c>
      <c r="K22" s="196" t="s">
        <v>48</v>
      </c>
      <c r="L22" s="610">
        <f>SUM(L6:M21)</f>
        <v>700</v>
      </c>
      <c r="M22" s="610"/>
      <c r="N22" s="197">
        <f>SUM(N6)</f>
        <v>0</v>
      </c>
      <c r="O22" s="196"/>
      <c r="P22" s="610"/>
      <c r="Q22" s="610"/>
      <c r="R22" s="197"/>
      <c r="S22" s="196" t="s">
        <v>48</v>
      </c>
      <c r="T22" s="610">
        <f>SUM(U6,T9)</f>
        <v>570</v>
      </c>
      <c r="U22" s="610"/>
      <c r="V22" s="197">
        <f>SUM(V6,V9)</f>
        <v>0</v>
      </c>
      <c r="W22" s="221" t="s">
        <v>48</v>
      </c>
      <c r="X22" s="610">
        <f>SUM(X6:Y21)</f>
        <v>190</v>
      </c>
      <c r="Y22" s="610"/>
      <c r="Z22" s="200">
        <f>SUM(Z6:Z21)</f>
        <v>0</v>
      </c>
    </row>
    <row r="23" spans="1:26" ht="14.1" customHeight="1" x14ac:dyDescent="0.15">
      <c r="A23" s="110"/>
      <c r="B23" s="75"/>
      <c r="C23" s="414" t="s">
        <v>507</v>
      </c>
      <c r="D23" s="237"/>
      <c r="E23" s="237"/>
      <c r="F23" s="237"/>
      <c r="G23" s="237"/>
      <c r="H23" s="237"/>
      <c r="I23" s="237"/>
      <c r="J23" s="237"/>
      <c r="K23" s="237"/>
      <c r="L23" s="237"/>
      <c r="M23" s="237"/>
      <c r="N23" s="237"/>
      <c r="O23" s="237"/>
      <c r="P23" s="237"/>
      <c r="Q23" s="237"/>
      <c r="R23" s="237"/>
      <c r="S23" s="237"/>
      <c r="T23" s="795" t="s">
        <v>49</v>
      </c>
      <c r="U23" s="795"/>
      <c r="V23" s="798">
        <f>SUM(D22,H22,L22,T22,X22,P22)</f>
        <v>12860</v>
      </c>
      <c r="W23" s="798"/>
      <c r="X23" s="793">
        <f>SUM(F22,J22,N22,V22,Z22)</f>
        <v>0</v>
      </c>
      <c r="Y23" s="793"/>
      <c r="Z23" s="794"/>
    </row>
    <row r="24" spans="1:26" ht="14.1" customHeight="1" x14ac:dyDescent="0.15">
      <c r="A24" s="111" t="s">
        <v>186</v>
      </c>
      <c r="B24" s="797" t="s">
        <v>187</v>
      </c>
      <c r="C24" s="185" t="s">
        <v>188</v>
      </c>
      <c r="D24" s="186" t="s">
        <v>62</v>
      </c>
      <c r="E24" s="115">
        <v>1650</v>
      </c>
      <c r="F24" s="187"/>
      <c r="G24" s="45" t="s">
        <v>188</v>
      </c>
      <c r="H24" s="186" t="s">
        <v>62</v>
      </c>
      <c r="I24" s="167">
        <v>140</v>
      </c>
      <c r="J24" s="187"/>
      <c r="K24" s="188"/>
      <c r="L24" s="696"/>
      <c r="M24" s="696"/>
      <c r="N24" s="189"/>
      <c r="O24" s="34"/>
      <c r="P24" s="696"/>
      <c r="Q24" s="696"/>
      <c r="R24" s="189"/>
      <c r="S24" s="188"/>
      <c r="T24" s="696"/>
      <c r="U24" s="696"/>
      <c r="V24" s="189"/>
      <c r="W24" s="34"/>
      <c r="X24" s="696"/>
      <c r="Y24" s="696"/>
      <c r="Z24" s="209"/>
    </row>
    <row r="25" spans="1:26" ht="14.1" customHeight="1" x14ac:dyDescent="0.15">
      <c r="A25" s="109"/>
      <c r="B25" s="765"/>
      <c r="C25" s="204" t="s">
        <v>189</v>
      </c>
      <c r="D25" s="69" t="s">
        <v>51</v>
      </c>
      <c r="E25" s="205">
        <v>330</v>
      </c>
      <c r="F25" s="203"/>
      <c r="G25" s="21"/>
      <c r="H25" s="615"/>
      <c r="I25" s="615"/>
      <c r="J25" s="203"/>
      <c r="K25" s="206"/>
      <c r="L25" s="615"/>
      <c r="M25" s="615"/>
      <c r="N25" s="210"/>
      <c r="O25" s="21"/>
      <c r="P25" s="615"/>
      <c r="Q25" s="615"/>
      <c r="R25" s="210"/>
      <c r="S25" s="206"/>
      <c r="T25" s="615"/>
      <c r="U25" s="615"/>
      <c r="V25" s="210"/>
      <c r="W25" s="21"/>
      <c r="X25" s="615"/>
      <c r="Y25" s="615"/>
      <c r="Z25" s="211"/>
    </row>
    <row r="26" spans="1:26" ht="14.1" customHeight="1" x14ac:dyDescent="0.15">
      <c r="A26" s="109"/>
      <c r="B26" s="721"/>
      <c r="C26" s="196" t="s">
        <v>190</v>
      </c>
      <c r="D26" s="235" t="s">
        <v>371</v>
      </c>
      <c r="E26" s="171">
        <v>330</v>
      </c>
      <c r="F26" s="216"/>
      <c r="G26" s="41"/>
      <c r="H26" s="610"/>
      <c r="I26" s="610"/>
      <c r="J26" s="197"/>
      <c r="K26" s="198"/>
      <c r="L26" s="610"/>
      <c r="M26" s="610"/>
      <c r="N26" s="199"/>
      <c r="O26" s="41"/>
      <c r="P26" s="610"/>
      <c r="Q26" s="610"/>
      <c r="R26" s="199"/>
      <c r="S26" s="198"/>
      <c r="T26" s="610"/>
      <c r="U26" s="610"/>
      <c r="V26" s="199"/>
      <c r="W26" s="41"/>
      <c r="X26" s="610"/>
      <c r="Y26" s="610"/>
      <c r="Z26" s="213"/>
    </row>
    <row r="27" spans="1:26" ht="14.1" customHeight="1" x14ac:dyDescent="0.15">
      <c r="A27" s="109"/>
      <c r="B27" s="230" t="s">
        <v>191</v>
      </c>
      <c r="C27" s="430" t="s">
        <v>192</v>
      </c>
      <c r="D27" s="186" t="s">
        <v>62</v>
      </c>
      <c r="E27" s="243">
        <v>450</v>
      </c>
      <c r="F27" s="231"/>
      <c r="G27" s="44"/>
      <c r="H27" s="712"/>
      <c r="I27" s="712"/>
      <c r="J27" s="231"/>
      <c r="K27" s="232"/>
      <c r="L27" s="712"/>
      <c r="M27" s="712"/>
      <c r="N27" s="233"/>
      <c r="O27" s="44"/>
      <c r="P27" s="712"/>
      <c r="Q27" s="712"/>
      <c r="R27" s="233"/>
      <c r="S27" s="232"/>
      <c r="T27" s="712"/>
      <c r="U27" s="712"/>
      <c r="V27" s="233"/>
      <c r="W27" s="44"/>
      <c r="X27" s="712"/>
      <c r="Y27" s="712"/>
      <c r="Z27" s="238"/>
    </row>
    <row r="28" spans="1:26" ht="14.1" customHeight="1" x14ac:dyDescent="0.15">
      <c r="A28" s="109"/>
      <c r="B28" s="797" t="s">
        <v>197</v>
      </c>
      <c r="C28" s="185" t="s">
        <v>198</v>
      </c>
      <c r="D28" s="455"/>
      <c r="E28" s="167">
        <v>1860</v>
      </c>
      <c r="F28" s="187"/>
      <c r="G28" s="45" t="s">
        <v>198</v>
      </c>
      <c r="H28" s="186" t="s">
        <v>62</v>
      </c>
      <c r="I28" s="115">
        <v>690</v>
      </c>
      <c r="J28" s="192"/>
      <c r="K28" s="34"/>
      <c r="L28" s="696"/>
      <c r="M28" s="696"/>
      <c r="N28" s="189"/>
      <c r="O28" s="34"/>
      <c r="P28" s="696"/>
      <c r="Q28" s="696"/>
      <c r="R28" s="189"/>
      <c r="S28" s="188"/>
      <c r="T28" s="696"/>
      <c r="U28" s="696"/>
      <c r="V28" s="189"/>
      <c r="W28" s="225"/>
      <c r="X28" s="696"/>
      <c r="Y28" s="696"/>
      <c r="Z28" s="207"/>
    </row>
    <row r="29" spans="1:26" ht="14.1" customHeight="1" x14ac:dyDescent="0.15">
      <c r="A29" s="109"/>
      <c r="B29" s="721"/>
      <c r="C29" s="196" t="s">
        <v>199</v>
      </c>
      <c r="D29" s="235"/>
      <c r="E29" s="171">
        <v>500</v>
      </c>
      <c r="F29" s="242"/>
      <c r="G29" s="41"/>
      <c r="H29" s="610"/>
      <c r="I29" s="610"/>
      <c r="J29" s="197"/>
      <c r="K29" s="41"/>
      <c r="L29" s="610"/>
      <c r="M29" s="610"/>
      <c r="N29" s="199"/>
      <c r="O29" s="41"/>
      <c r="P29" s="610"/>
      <c r="Q29" s="610"/>
      <c r="R29" s="199"/>
      <c r="S29" s="198"/>
      <c r="T29" s="610"/>
      <c r="U29" s="610"/>
      <c r="V29" s="199"/>
      <c r="W29" s="41"/>
      <c r="X29" s="610"/>
      <c r="Y29" s="610"/>
      <c r="Z29" s="200"/>
    </row>
    <row r="30" spans="1:26" ht="14.1" customHeight="1" x14ac:dyDescent="0.15">
      <c r="A30" s="109"/>
      <c r="C30" s="321" t="s">
        <v>285</v>
      </c>
      <c r="D30" s="322" t="s">
        <v>51</v>
      </c>
      <c r="E30" s="320">
        <v>0</v>
      </c>
      <c r="F30" s="203"/>
      <c r="G30" s="51"/>
      <c r="H30" s="702"/>
      <c r="I30" s="702"/>
      <c r="J30" s="192"/>
      <c r="K30" s="51"/>
      <c r="L30" s="702"/>
      <c r="M30" s="702"/>
      <c r="N30" s="194"/>
      <c r="O30" s="51"/>
      <c r="P30" s="702"/>
      <c r="Q30" s="702"/>
      <c r="R30" s="194"/>
      <c r="S30" s="193"/>
      <c r="T30" s="702"/>
      <c r="U30" s="702"/>
      <c r="V30" s="194"/>
      <c r="W30" s="51"/>
      <c r="X30" s="702"/>
      <c r="Y30" s="702"/>
      <c r="Z30" s="195"/>
    </row>
    <row r="31" spans="1:26" ht="14.1" customHeight="1" x14ac:dyDescent="0.15">
      <c r="A31" s="109"/>
      <c r="C31" s="204"/>
      <c r="D31" s="731"/>
      <c r="E31" s="619"/>
      <c r="F31" s="203"/>
      <c r="G31" s="21"/>
      <c r="H31" s="615"/>
      <c r="I31" s="615"/>
      <c r="J31" s="203"/>
      <c r="K31" s="21"/>
      <c r="L31" s="615"/>
      <c r="M31" s="615"/>
      <c r="N31" s="210"/>
      <c r="O31" s="21"/>
      <c r="P31" s="615"/>
      <c r="Q31" s="615"/>
      <c r="R31" s="210"/>
      <c r="S31" s="206"/>
      <c r="T31" s="615"/>
      <c r="U31" s="615"/>
      <c r="V31" s="210"/>
      <c r="W31" s="21"/>
      <c r="X31" s="615"/>
      <c r="Y31" s="615"/>
      <c r="Z31" s="207"/>
    </row>
    <row r="32" spans="1:26" ht="14.1" customHeight="1" x14ac:dyDescent="0.15">
      <c r="A32" s="109"/>
      <c r="C32" s="221" t="s">
        <v>48</v>
      </c>
      <c r="D32" s="731">
        <f>SUM(D24:E31)</f>
        <v>5120</v>
      </c>
      <c r="E32" s="619"/>
      <c r="F32" s="197">
        <f>SUM(F24:F31)</f>
        <v>0</v>
      </c>
      <c r="G32" s="221" t="s">
        <v>48</v>
      </c>
      <c r="H32" s="610">
        <f>SUM(H24:I31)</f>
        <v>830</v>
      </c>
      <c r="I32" s="610"/>
      <c r="J32" s="197">
        <f>SUM(J24:J31)</f>
        <v>0</v>
      </c>
      <c r="K32" s="41"/>
      <c r="L32" s="610"/>
      <c r="M32" s="610"/>
      <c r="N32" s="199"/>
      <c r="O32" s="41"/>
      <c r="P32" s="610"/>
      <c r="Q32" s="610"/>
      <c r="R32" s="199"/>
      <c r="S32" s="198"/>
      <c r="T32" s="610"/>
      <c r="U32" s="610"/>
      <c r="V32" s="199"/>
      <c r="W32" s="221"/>
      <c r="X32" s="610"/>
      <c r="Y32" s="610"/>
      <c r="Z32" s="200"/>
    </row>
    <row r="33" spans="1:26" ht="14.1" customHeight="1" x14ac:dyDescent="0.15">
      <c r="A33" s="110"/>
      <c r="B33" s="72"/>
      <c r="C33" s="222" t="s">
        <v>495</v>
      </c>
      <c r="D33" s="202"/>
      <c r="E33" s="202"/>
      <c r="F33" s="202"/>
      <c r="G33" s="202"/>
      <c r="H33" s="202"/>
      <c r="I33" s="202"/>
      <c r="J33" s="202"/>
      <c r="K33" s="202"/>
      <c r="L33" s="202"/>
      <c r="M33" s="202"/>
      <c r="N33" s="202"/>
      <c r="O33" s="202"/>
      <c r="P33" s="202"/>
      <c r="Q33" s="202"/>
      <c r="R33" s="202"/>
      <c r="S33" s="202"/>
      <c r="T33" s="766" t="s">
        <v>49</v>
      </c>
      <c r="U33" s="766"/>
      <c r="V33" s="771">
        <f>SUM(D32,H32,X32)</f>
        <v>5950</v>
      </c>
      <c r="W33" s="771"/>
      <c r="X33" s="644">
        <f>F32+J32</f>
        <v>0</v>
      </c>
      <c r="Y33" s="644"/>
      <c r="Z33" s="645"/>
    </row>
    <row r="34" spans="1:26" ht="14.1" customHeight="1" x14ac:dyDescent="0.15">
      <c r="D34" s="603"/>
      <c r="E34" s="603"/>
      <c r="H34" s="603"/>
      <c r="I34" s="603"/>
      <c r="L34" s="603"/>
      <c r="M34" s="603"/>
      <c r="P34" s="603"/>
      <c r="Q34" s="603"/>
      <c r="S34" s="223"/>
      <c r="T34" s="611" t="s">
        <v>229</v>
      </c>
      <c r="U34" s="612"/>
      <c r="V34" s="685">
        <f>SUM(V23,V33)</f>
        <v>18810</v>
      </c>
      <c r="W34" s="686"/>
      <c r="X34" s="733">
        <f>X23+X33</f>
        <v>0</v>
      </c>
      <c r="Y34" s="733"/>
      <c r="Z34" s="734"/>
    </row>
    <row r="35" spans="1:26" x14ac:dyDescent="0.15">
      <c r="C35" s="604"/>
      <c r="D35" s="604"/>
      <c r="E35" s="604"/>
      <c r="F35" s="604"/>
      <c r="G35" s="604"/>
      <c r="H35" s="604"/>
      <c r="I35" s="604"/>
      <c r="J35" s="604"/>
      <c r="K35" s="604"/>
      <c r="L35" s="604"/>
      <c r="M35" s="604"/>
      <c r="N35" s="604"/>
      <c r="O35" s="604"/>
      <c r="P35" s="604"/>
      <c r="Q35" s="604"/>
      <c r="R35" s="604"/>
      <c r="S35" s="604"/>
      <c r="T35" s="603"/>
      <c r="U35" s="603"/>
      <c r="X35" s="603"/>
      <c r="Y35" s="603"/>
    </row>
    <row r="36" spans="1:26" ht="11.25" x14ac:dyDescent="0.15">
      <c r="C36" s="239"/>
      <c r="S36" s="223"/>
      <c r="T36" s="603"/>
      <c r="U36" s="603"/>
      <c r="X36" s="603"/>
      <c r="Y36" s="603"/>
    </row>
    <row r="37" spans="1:26" ht="11.25" x14ac:dyDescent="0.15">
      <c r="C37" s="1" t="s">
        <v>279</v>
      </c>
      <c r="D37" s="239"/>
      <c r="E37" s="239"/>
      <c r="F37" s="239"/>
      <c r="G37" s="239"/>
      <c r="H37" s="239"/>
      <c r="I37" s="239"/>
      <c r="J37" s="239"/>
      <c r="K37" s="239"/>
      <c r="S37" s="223"/>
      <c r="T37" s="603"/>
      <c r="U37" s="603"/>
      <c r="X37" s="603"/>
      <c r="Y37" s="603"/>
    </row>
    <row r="38" spans="1:26" ht="11.25" x14ac:dyDescent="0.15">
      <c r="A38" s="1"/>
      <c r="B38" s="1"/>
      <c r="C38" s="1" t="s">
        <v>280</v>
      </c>
      <c r="L38" s="239"/>
      <c r="M38" s="239"/>
      <c r="N38" s="239"/>
      <c r="O38" s="239"/>
      <c r="P38" s="239"/>
      <c r="Q38" s="239"/>
      <c r="S38" s="223"/>
      <c r="T38" s="603"/>
      <c r="U38" s="603"/>
      <c r="X38" s="603"/>
      <c r="Y38" s="603"/>
    </row>
    <row r="39" spans="1:26" x14ac:dyDescent="0.15">
      <c r="C39" s="1" t="s">
        <v>349</v>
      </c>
      <c r="L39" s="603"/>
      <c r="M39" s="603"/>
      <c r="P39" s="603"/>
      <c r="Q39" s="603"/>
      <c r="S39" s="223"/>
      <c r="T39" s="603"/>
      <c r="U39" s="603"/>
      <c r="X39" s="603"/>
      <c r="Y39" s="603"/>
    </row>
    <row r="40" spans="1:26" x14ac:dyDescent="0.15">
      <c r="P40" s="603"/>
      <c r="Q40" s="603"/>
      <c r="S40" s="223"/>
      <c r="T40" s="603"/>
      <c r="U40" s="603"/>
      <c r="X40" s="603"/>
      <c r="Y40" s="603"/>
    </row>
    <row r="41" spans="1:26" x14ac:dyDescent="0.15">
      <c r="C41" s="223"/>
      <c r="D41" s="603"/>
      <c r="E41" s="603"/>
      <c r="H41" s="603"/>
      <c r="I41" s="603"/>
      <c r="L41" s="603"/>
      <c r="M41" s="603"/>
      <c r="P41" s="603"/>
      <c r="Q41" s="603"/>
      <c r="S41" s="223"/>
      <c r="T41" s="603"/>
      <c r="U41" s="603"/>
      <c r="X41" s="603"/>
      <c r="Y41" s="603"/>
    </row>
    <row r="42" spans="1:26" x14ac:dyDescent="0.15">
      <c r="D42" s="603"/>
      <c r="E42" s="603"/>
      <c r="H42" s="603"/>
      <c r="I42" s="603"/>
      <c r="L42" s="603"/>
      <c r="M42" s="603"/>
      <c r="P42" s="603"/>
      <c r="Q42" s="603"/>
      <c r="S42" s="223"/>
      <c r="T42" s="603"/>
      <c r="U42" s="603"/>
      <c r="X42" s="603"/>
      <c r="Y42" s="603"/>
    </row>
    <row r="43" spans="1:26" ht="13.5" x14ac:dyDescent="0.15">
      <c r="R43" s="642" t="s">
        <v>510</v>
      </c>
      <c r="S43" s="642"/>
      <c r="T43" s="642"/>
      <c r="U43" s="642"/>
      <c r="V43" s="642"/>
      <c r="W43" s="642"/>
      <c r="X43" s="642"/>
      <c r="Y43" s="642"/>
      <c r="Z43" s="642"/>
    </row>
  </sheetData>
  <mergeCells count="204">
    <mergeCell ref="L16:M16"/>
    <mergeCell ref="L15:M15"/>
    <mergeCell ref="D21:E21"/>
    <mergeCell ref="X28:Y28"/>
    <mergeCell ref="H21:I21"/>
    <mergeCell ref="H20:I20"/>
    <mergeCell ref="X20:Y20"/>
    <mergeCell ref="T21:U21"/>
    <mergeCell ref="L20:M20"/>
    <mergeCell ref="P21:Q21"/>
    <mergeCell ref="L21:M21"/>
    <mergeCell ref="P20:Q20"/>
    <mergeCell ref="T24:U24"/>
    <mergeCell ref="T25:U25"/>
    <mergeCell ref="P27:Q27"/>
    <mergeCell ref="P25:Q25"/>
    <mergeCell ref="T28:U28"/>
    <mergeCell ref="T27:U27"/>
    <mergeCell ref="X27:Y27"/>
    <mergeCell ref="X25:Y25"/>
    <mergeCell ref="X26:Y26"/>
    <mergeCell ref="V23:W23"/>
    <mergeCell ref="X24:Y24"/>
    <mergeCell ref="L28:M28"/>
    <mergeCell ref="L22:M22"/>
    <mergeCell ref="T26:U26"/>
    <mergeCell ref="P22:Q22"/>
    <mergeCell ref="L24:M24"/>
    <mergeCell ref="H30:I30"/>
    <mergeCell ref="P30:Q30"/>
    <mergeCell ref="B28:B29"/>
    <mergeCell ref="B24:B26"/>
    <mergeCell ref="H27:I27"/>
    <mergeCell ref="H26:I26"/>
    <mergeCell ref="H29:I29"/>
    <mergeCell ref="D22:E22"/>
    <mergeCell ref="L30:M30"/>
    <mergeCell ref="L29:M29"/>
    <mergeCell ref="P24:Q24"/>
    <mergeCell ref="H22:I22"/>
    <mergeCell ref="R43:Z43"/>
    <mergeCell ref="P32:Q32"/>
    <mergeCell ref="P29:Q29"/>
    <mergeCell ref="X33:Z33"/>
    <mergeCell ref="X32:Y32"/>
    <mergeCell ref="X29:Y29"/>
    <mergeCell ref="X35:Y35"/>
    <mergeCell ref="X36:Y36"/>
    <mergeCell ref="T34:U34"/>
    <mergeCell ref="X34:Z34"/>
    <mergeCell ref="X30:Y30"/>
    <mergeCell ref="T30:U30"/>
    <mergeCell ref="T32:U32"/>
    <mergeCell ref="V34:W34"/>
    <mergeCell ref="T33:U33"/>
    <mergeCell ref="V33:W33"/>
    <mergeCell ref="P42:Q42"/>
    <mergeCell ref="T36:U36"/>
    <mergeCell ref="T35:U35"/>
    <mergeCell ref="P34:Q34"/>
    <mergeCell ref="P31:Q31"/>
    <mergeCell ref="X31:Y31"/>
    <mergeCell ref="L14:M14"/>
    <mergeCell ref="L12:M12"/>
    <mergeCell ref="P10:Q10"/>
    <mergeCell ref="P14:Q14"/>
    <mergeCell ref="P13:Q13"/>
    <mergeCell ref="D42:E42"/>
    <mergeCell ref="H42:I42"/>
    <mergeCell ref="D41:E41"/>
    <mergeCell ref="H41:I41"/>
    <mergeCell ref="H32:I32"/>
    <mergeCell ref="H34:I34"/>
    <mergeCell ref="L39:M39"/>
    <mergeCell ref="P40:Q40"/>
    <mergeCell ref="P41:Q41"/>
    <mergeCell ref="P39:Q39"/>
    <mergeCell ref="L41:M41"/>
    <mergeCell ref="L34:M34"/>
    <mergeCell ref="L19:M19"/>
    <mergeCell ref="L18:M18"/>
    <mergeCell ref="P28:Q28"/>
    <mergeCell ref="H25:I25"/>
    <mergeCell ref="D34:E34"/>
    <mergeCell ref="P26:Q26"/>
    <mergeCell ref="L26:M26"/>
    <mergeCell ref="X13:Y13"/>
    <mergeCell ref="X8:Y8"/>
    <mergeCell ref="T9:U9"/>
    <mergeCell ref="T13:U13"/>
    <mergeCell ref="T12:U12"/>
    <mergeCell ref="X11:Y11"/>
    <mergeCell ref="P6:Q6"/>
    <mergeCell ref="P9:Q9"/>
    <mergeCell ref="X7:Y7"/>
    <mergeCell ref="P7:Q7"/>
    <mergeCell ref="P11:Q11"/>
    <mergeCell ref="X23:Z23"/>
    <mergeCell ref="X15:Y15"/>
    <mergeCell ref="T16:U16"/>
    <mergeCell ref="X17:Y17"/>
    <mergeCell ref="T15:U15"/>
    <mergeCell ref="T20:U20"/>
    <mergeCell ref="X18:Y18"/>
    <mergeCell ref="X19:Y19"/>
    <mergeCell ref="T18:U18"/>
    <mergeCell ref="X21:Y21"/>
    <mergeCell ref="T19:U19"/>
    <mergeCell ref="T17:U17"/>
    <mergeCell ref="T23:U23"/>
    <mergeCell ref="T22:U22"/>
    <mergeCell ref="P17:Q17"/>
    <mergeCell ref="P19:Q19"/>
    <mergeCell ref="P18:Q18"/>
    <mergeCell ref="P16:Q16"/>
    <mergeCell ref="P15:Q15"/>
    <mergeCell ref="X22:Y22"/>
    <mergeCell ref="X5:Y5"/>
    <mergeCell ref="W4:Z4"/>
    <mergeCell ref="Y2:Z2"/>
    <mergeCell ref="Y3:Z3"/>
    <mergeCell ref="W2:X2"/>
    <mergeCell ref="W3:X3"/>
    <mergeCell ref="X16:Y16"/>
    <mergeCell ref="P12:Q12"/>
    <mergeCell ref="P8:Q8"/>
    <mergeCell ref="X6:Y6"/>
    <mergeCell ref="S8:V8"/>
    <mergeCell ref="X10:Y10"/>
    <mergeCell ref="X12:Y12"/>
    <mergeCell ref="T11:U11"/>
    <mergeCell ref="X14:Y14"/>
    <mergeCell ref="T10:U10"/>
    <mergeCell ref="T14:U14"/>
    <mergeCell ref="X9:Y9"/>
    <mergeCell ref="K2:L2"/>
    <mergeCell ref="L5:M5"/>
    <mergeCell ref="M2:R2"/>
    <mergeCell ref="U3:V3"/>
    <mergeCell ref="S4:V4"/>
    <mergeCell ref="O4:R4"/>
    <mergeCell ref="S2:T2"/>
    <mergeCell ref="M3:R3"/>
    <mergeCell ref="U2:V2"/>
    <mergeCell ref="K3:L3"/>
    <mergeCell ref="S3:T3"/>
    <mergeCell ref="T5:U5"/>
    <mergeCell ref="P5:Q5"/>
    <mergeCell ref="K4:N4"/>
    <mergeCell ref="B16:B20"/>
    <mergeCell ref="H18:I18"/>
    <mergeCell ref="H13:I13"/>
    <mergeCell ref="H14:I14"/>
    <mergeCell ref="B12:B15"/>
    <mergeCell ref="H19:I19"/>
    <mergeCell ref="H16:I16"/>
    <mergeCell ref="H17:I17"/>
    <mergeCell ref="C2:D2"/>
    <mergeCell ref="C3:D3"/>
    <mergeCell ref="E2:J2"/>
    <mergeCell ref="E3:J3"/>
    <mergeCell ref="H8:I8"/>
    <mergeCell ref="G4:J4"/>
    <mergeCell ref="H5:I5"/>
    <mergeCell ref="H6:I6"/>
    <mergeCell ref="H15:I15"/>
    <mergeCell ref="A4:A5"/>
    <mergeCell ref="B4:B5"/>
    <mergeCell ref="C4:F4"/>
    <mergeCell ref="D5:E5"/>
    <mergeCell ref="L9:M9"/>
    <mergeCell ref="L13:M13"/>
    <mergeCell ref="H9:I9"/>
    <mergeCell ref="L10:M10"/>
    <mergeCell ref="H10:I10"/>
    <mergeCell ref="L8:M8"/>
    <mergeCell ref="L6:M6"/>
    <mergeCell ref="H12:I12"/>
    <mergeCell ref="H11:I11"/>
    <mergeCell ref="L11:M11"/>
    <mergeCell ref="L17:M17"/>
    <mergeCell ref="X38:Y38"/>
    <mergeCell ref="T39:U39"/>
    <mergeCell ref="T42:U42"/>
    <mergeCell ref="T37:U37"/>
    <mergeCell ref="T38:U38"/>
    <mergeCell ref="X37:Y37"/>
    <mergeCell ref="X42:Y42"/>
    <mergeCell ref="T41:U41"/>
    <mergeCell ref="X39:Y39"/>
    <mergeCell ref="X41:Y41"/>
    <mergeCell ref="X40:Y40"/>
    <mergeCell ref="T40:U40"/>
    <mergeCell ref="T31:U31"/>
    <mergeCell ref="C35:S35"/>
    <mergeCell ref="L42:M42"/>
    <mergeCell ref="T29:U29"/>
    <mergeCell ref="L25:M25"/>
    <mergeCell ref="L27:M27"/>
    <mergeCell ref="L32:M32"/>
    <mergeCell ref="L31:M31"/>
    <mergeCell ref="D32:E32"/>
    <mergeCell ref="D31:E31"/>
    <mergeCell ref="H31:I31"/>
  </mergeCells>
  <phoneticPr fontId="2"/>
  <conditionalFormatting sqref="F6">
    <cfRule type="cellIs" dxfId="13" priority="3" operator="greaterThan">
      <formula>$E$6</formula>
    </cfRule>
  </conditionalFormatting>
  <conditionalFormatting sqref="F7">
    <cfRule type="cellIs" dxfId="12" priority="2" operator="greaterThan">
      <formula>$E$7</formula>
    </cfRule>
  </conditionalFormatting>
  <conditionalFormatting sqref="F28">
    <cfRule type="cellIs" dxfId="11" priority="1" operator="greaterThan">
      <formula>$E$28</formula>
    </cfRule>
  </conditionalFormatting>
  <conditionalFormatting sqref="J24 F27 J6 N6 Z6 R8:R9 V9 F22 J22 N22 R22 V22 Z22 Z28 F32 J32 Z32">
    <cfRule type="expression" dxfId="10" priority="6" stopIfTrue="1">
      <formula>D6&lt;F6</formula>
    </cfRule>
  </conditionalFormatting>
  <conditionalFormatting sqref="V6 F8 F10:F20 J24 F24:F27 J27:J28 F29:F30">
    <cfRule type="expression" dxfId="9" priority="5" stopIfTrue="1">
      <formula>E6&lt;F6</formula>
    </cfRule>
  </conditionalFormatting>
  <conditionalFormatting sqref="X23:Z23 X33:X34">
    <cfRule type="expression" dxfId="8" priority="4" stopIfTrue="1">
      <formula>V23&lt;X23</formula>
    </cfRule>
  </conditionalFormatting>
  <pageMargins left="0.43307086614173229" right="0.19685039370078741" top="0.19685039370078741" bottom="0.19685039370078741" header="0.51181102362204722" footer="0.51181102362204722"/>
  <pageSetup paperSize="9" scale="9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44"/>
  <sheetViews>
    <sheetView showZeros="0" zoomScaleNormal="100" workbookViewId="0"/>
  </sheetViews>
  <sheetFormatPr defaultColWidth="9" defaultRowHeight="10.5" x14ac:dyDescent="0.15"/>
  <cols>
    <col min="1" max="1" width="7.25" style="11" customWidth="1"/>
    <col min="2" max="2" width="7.125" style="11" customWidth="1"/>
    <col min="3" max="3" width="7.125" style="1" customWidth="1"/>
    <col min="4" max="4" width="1.375" style="1" customWidth="1"/>
    <col min="5" max="5" width="5.75" style="1" customWidth="1"/>
    <col min="6" max="6" width="7.75" style="1" customWidth="1"/>
    <col min="7" max="7" width="7.125" style="1" customWidth="1"/>
    <col min="8" max="8" width="1.375" style="1" customWidth="1"/>
    <col min="9" max="9" width="5.75" style="1" customWidth="1"/>
    <col min="10" max="10" width="7.75" style="1" customWidth="1"/>
    <col min="11" max="11" width="7.125" style="1" customWidth="1"/>
    <col min="12" max="12" width="1.375" style="1" customWidth="1"/>
    <col min="13" max="13" width="5.75" style="1" customWidth="1"/>
    <col min="14" max="14" width="7.75" style="1" customWidth="1"/>
    <col min="15" max="15" width="7.125" style="1" customWidth="1"/>
    <col min="16" max="16" width="1.375" style="1" customWidth="1"/>
    <col min="17" max="17" width="5.75" style="1" customWidth="1"/>
    <col min="18" max="18" width="7.75" style="1" customWidth="1"/>
    <col min="19" max="19" width="7.125" style="1" customWidth="1"/>
    <col min="20" max="20" width="1.375" style="1" customWidth="1"/>
    <col min="21" max="21" width="5.75" style="1" customWidth="1"/>
    <col min="22" max="22" width="7.75" style="1" customWidth="1"/>
    <col min="23" max="23" width="7.125" style="1" customWidth="1"/>
    <col min="24" max="24" width="1.375" style="1" customWidth="1"/>
    <col min="25" max="25" width="5.75" style="1" customWidth="1"/>
    <col min="26" max="26" width="7.75" style="1" customWidth="1"/>
    <col min="27" max="16384" width="9" style="1"/>
  </cols>
  <sheetData>
    <row r="1" spans="1:26" ht="12.95" customHeight="1" x14ac:dyDescent="0.15">
      <c r="A1" s="1"/>
      <c r="B1" s="1"/>
      <c r="Z1" s="281" t="s">
        <v>255</v>
      </c>
    </row>
    <row r="2" spans="1:26" ht="21.95" customHeight="1" x14ac:dyDescent="0.15">
      <c r="A2" s="1"/>
      <c r="B2" s="1"/>
      <c r="C2" s="624" t="s">
        <v>0</v>
      </c>
      <c r="D2" s="624"/>
      <c r="E2" s="625"/>
      <c r="F2" s="625"/>
      <c r="G2" s="625"/>
      <c r="H2" s="625"/>
      <c r="I2" s="625"/>
      <c r="J2" s="625"/>
      <c r="K2" s="624" t="s">
        <v>1</v>
      </c>
      <c r="L2" s="624"/>
      <c r="M2" s="632" t="s">
        <v>2</v>
      </c>
      <c r="N2" s="632"/>
      <c r="O2" s="632"/>
      <c r="P2" s="632"/>
      <c r="Q2" s="632"/>
      <c r="R2" s="632"/>
      <c r="S2" s="624" t="s">
        <v>227</v>
      </c>
      <c r="T2" s="624"/>
      <c r="U2" s="626"/>
      <c r="V2" s="626"/>
      <c r="W2" s="624" t="s">
        <v>3</v>
      </c>
      <c r="X2" s="624"/>
      <c r="Y2" s="633">
        <f>SUM(盛岡市!X35+滝沢市・岩手郡・八幡平市・紫波郡!X41+花巻市・北上市・和賀郡・遠野市!X39+奥州市!X41+西・東磐井郡・一関市!X30+上閉伊郡釜石市気仙郡大船渡市陸前高田市!X40+宮古市・下閉伊郡!X34+二戸郡・二戸市・九戸郡・久慈市!X36)</f>
        <v>0</v>
      </c>
      <c r="Z2" s="633"/>
    </row>
    <row r="3" spans="1:26" ht="21.95" customHeight="1" x14ac:dyDescent="0.15">
      <c r="A3" s="1"/>
      <c r="B3" s="1"/>
      <c r="C3" s="624" t="s">
        <v>228</v>
      </c>
      <c r="D3" s="624"/>
      <c r="E3" s="626"/>
      <c r="F3" s="626"/>
      <c r="G3" s="626"/>
      <c r="H3" s="626"/>
      <c r="I3" s="626"/>
      <c r="J3" s="626"/>
      <c r="K3" s="624" t="s">
        <v>4</v>
      </c>
      <c r="L3" s="624"/>
      <c r="M3" s="626"/>
      <c r="N3" s="626"/>
      <c r="O3" s="626"/>
      <c r="P3" s="626"/>
      <c r="Q3" s="626"/>
      <c r="R3" s="626"/>
      <c r="S3" s="624" t="s">
        <v>5</v>
      </c>
      <c r="T3" s="624"/>
      <c r="U3" s="626"/>
      <c r="V3" s="626"/>
      <c r="W3" s="624" t="s">
        <v>6</v>
      </c>
      <c r="X3" s="624"/>
      <c r="Y3" s="626"/>
      <c r="Z3" s="626"/>
    </row>
    <row r="4" spans="1:26" ht="14.1" customHeight="1" x14ac:dyDescent="0.15">
      <c r="A4" s="634" t="s">
        <v>7</v>
      </c>
      <c r="B4" s="635" t="s">
        <v>8</v>
      </c>
      <c r="C4" s="628" t="s">
        <v>9</v>
      </c>
      <c r="D4" s="628"/>
      <c r="E4" s="628"/>
      <c r="F4" s="629"/>
      <c r="G4" s="627" t="s">
        <v>10</v>
      </c>
      <c r="H4" s="628"/>
      <c r="I4" s="628"/>
      <c r="J4" s="629"/>
      <c r="K4" s="627" t="s">
        <v>11</v>
      </c>
      <c r="L4" s="628"/>
      <c r="M4" s="628"/>
      <c r="N4" s="629"/>
      <c r="O4" s="627" t="s">
        <v>12</v>
      </c>
      <c r="P4" s="628"/>
      <c r="Q4" s="628"/>
      <c r="R4" s="629"/>
      <c r="S4" s="627" t="s">
        <v>13</v>
      </c>
      <c r="T4" s="628"/>
      <c r="U4" s="628"/>
      <c r="V4" s="629"/>
      <c r="W4" s="627" t="s">
        <v>201</v>
      </c>
      <c r="X4" s="628"/>
      <c r="Y4" s="631"/>
      <c r="Z4" s="631"/>
    </row>
    <row r="5" spans="1:26" s="11" customFormat="1" ht="14.1" customHeight="1" x14ac:dyDescent="0.15">
      <c r="A5" s="634"/>
      <c r="B5" s="635"/>
      <c r="C5" s="224" t="s">
        <v>15</v>
      </c>
      <c r="D5" s="620" t="s">
        <v>16</v>
      </c>
      <c r="E5" s="634"/>
      <c r="F5" s="5" t="s">
        <v>17</v>
      </c>
      <c r="G5" s="6" t="s">
        <v>15</v>
      </c>
      <c r="H5" s="636" t="s">
        <v>16</v>
      </c>
      <c r="I5" s="634"/>
      <c r="J5" s="5" t="s">
        <v>17</v>
      </c>
      <c r="K5" s="7" t="s">
        <v>15</v>
      </c>
      <c r="L5" s="636" t="s">
        <v>16</v>
      </c>
      <c r="M5" s="634"/>
      <c r="N5" s="5" t="s">
        <v>17</v>
      </c>
      <c r="O5" s="7" t="s">
        <v>15</v>
      </c>
      <c r="P5" s="636" t="s">
        <v>16</v>
      </c>
      <c r="Q5" s="621"/>
      <c r="R5" s="10" t="s">
        <v>17</v>
      </c>
      <c r="S5" s="7" t="s">
        <v>15</v>
      </c>
      <c r="T5" s="636" t="s">
        <v>16</v>
      </c>
      <c r="U5" s="634"/>
      <c r="V5" s="5" t="s">
        <v>17</v>
      </c>
      <c r="W5" s="8" t="s">
        <v>15</v>
      </c>
      <c r="X5" s="620" t="s">
        <v>16</v>
      </c>
      <c r="Y5" s="634"/>
      <c r="Z5" s="4" t="s">
        <v>17</v>
      </c>
    </row>
    <row r="6" spans="1:26" ht="14.1" customHeight="1" x14ac:dyDescent="0.15">
      <c r="A6" s="109" t="s">
        <v>202</v>
      </c>
      <c r="B6" s="184" t="s">
        <v>203</v>
      </c>
      <c r="C6" s="185" t="s">
        <v>204</v>
      </c>
      <c r="D6" s="186" t="s">
        <v>62</v>
      </c>
      <c r="E6" s="167">
        <v>2700</v>
      </c>
      <c r="F6" s="203"/>
      <c r="G6" s="185" t="s">
        <v>204</v>
      </c>
      <c r="H6" s="186" t="s">
        <v>62</v>
      </c>
      <c r="I6" s="167">
        <v>110</v>
      </c>
      <c r="J6" s="203"/>
      <c r="K6" s="188"/>
      <c r="L6" s="651"/>
      <c r="M6" s="651"/>
      <c r="N6" s="33"/>
      <c r="O6" s="185" t="s">
        <v>204</v>
      </c>
      <c r="P6" s="186" t="s">
        <v>62</v>
      </c>
      <c r="Q6" s="167">
        <v>100</v>
      </c>
      <c r="R6" s="203"/>
      <c r="S6" s="188"/>
      <c r="T6" s="651"/>
      <c r="U6" s="651"/>
      <c r="V6" s="33"/>
      <c r="W6" s="244"/>
      <c r="X6" s="651"/>
      <c r="Y6" s="651"/>
      <c r="Z6" s="35"/>
    </row>
    <row r="7" spans="1:26" ht="14.1" customHeight="1" x14ac:dyDescent="0.15">
      <c r="A7" s="109"/>
      <c r="B7" s="75"/>
      <c r="C7" s="204" t="s">
        <v>205</v>
      </c>
      <c r="D7" s="69" t="s">
        <v>51</v>
      </c>
      <c r="E7" s="170">
        <v>350</v>
      </c>
      <c r="F7" s="203"/>
      <c r="G7" s="206"/>
      <c r="H7" s="808"/>
      <c r="I7" s="808"/>
      <c r="J7" s="245"/>
      <c r="K7" s="206"/>
      <c r="L7" s="598"/>
      <c r="M7" s="598"/>
      <c r="N7" s="36"/>
      <c r="O7" s="206"/>
      <c r="P7" s="808"/>
      <c r="Q7" s="808"/>
      <c r="R7" s="245"/>
      <c r="S7" s="206"/>
      <c r="T7" s="598"/>
      <c r="U7" s="598"/>
      <c r="V7" s="36"/>
      <c r="W7" s="21"/>
      <c r="X7" s="598"/>
      <c r="Y7" s="598"/>
      <c r="Z7" s="37"/>
    </row>
    <row r="8" spans="1:26" ht="14.1" customHeight="1" x14ac:dyDescent="0.15">
      <c r="A8" s="109"/>
      <c r="C8" s="191" t="s">
        <v>314</v>
      </c>
      <c r="D8" s="655"/>
      <c r="E8" s="655"/>
      <c r="F8" s="246"/>
      <c r="G8" s="193"/>
      <c r="H8" s="803"/>
      <c r="I8" s="803"/>
      <c r="J8" s="247"/>
      <c r="K8" s="193"/>
      <c r="L8" s="655"/>
      <c r="M8" s="655"/>
      <c r="N8" s="49"/>
      <c r="O8" s="193"/>
      <c r="P8" s="803"/>
      <c r="Q8" s="803"/>
      <c r="R8" s="247"/>
      <c r="S8" s="193"/>
      <c r="T8" s="655"/>
      <c r="U8" s="655"/>
      <c r="V8" s="49"/>
      <c r="W8" s="51"/>
      <c r="X8" s="655"/>
      <c r="Y8" s="655"/>
      <c r="Z8" s="52"/>
    </row>
    <row r="9" spans="1:26" ht="14.1" customHeight="1" x14ac:dyDescent="0.15">
      <c r="A9" s="109"/>
      <c r="C9" s="196" t="s">
        <v>48</v>
      </c>
      <c r="D9" s="800">
        <f>SUM(E6:E7)</f>
        <v>3050</v>
      </c>
      <c r="E9" s="800"/>
      <c r="F9" s="248">
        <f>SUM(F6:F7)</f>
        <v>0</v>
      </c>
      <c r="G9" s="196" t="s">
        <v>48</v>
      </c>
      <c r="H9" s="800">
        <f>SUM(H6:I8)</f>
        <v>110</v>
      </c>
      <c r="I9" s="800"/>
      <c r="J9" s="248">
        <f>SUM(J6)</f>
        <v>0</v>
      </c>
      <c r="K9" s="198"/>
      <c r="L9" s="650"/>
      <c r="M9" s="650"/>
      <c r="N9" s="40"/>
      <c r="O9" s="196" t="s">
        <v>48</v>
      </c>
      <c r="P9" s="817">
        <f>SUM(Q6)</f>
        <v>100</v>
      </c>
      <c r="Q9" s="818"/>
      <c r="R9" s="248">
        <f>SUM(R6)</f>
        <v>0</v>
      </c>
      <c r="S9" s="198"/>
      <c r="T9" s="650"/>
      <c r="U9" s="650"/>
      <c r="V9" s="40"/>
      <c r="W9" s="41"/>
      <c r="X9" s="650"/>
      <c r="Y9" s="650"/>
      <c r="Z9" s="42"/>
    </row>
    <row r="10" spans="1:26" ht="14.1" customHeight="1" x14ac:dyDescent="0.15">
      <c r="A10" s="110"/>
      <c r="B10" s="72"/>
      <c r="C10" s="222"/>
      <c r="D10" s="202"/>
      <c r="E10" s="202"/>
      <c r="F10" s="202"/>
      <c r="G10" s="202"/>
      <c r="H10" s="202"/>
      <c r="I10" s="202"/>
      <c r="J10" s="202"/>
      <c r="K10" s="202"/>
      <c r="L10" s="202"/>
      <c r="M10" s="202"/>
      <c r="N10" s="202"/>
      <c r="O10" s="202"/>
      <c r="P10" s="202"/>
      <c r="Q10" s="202"/>
      <c r="R10" s="202"/>
      <c r="S10" s="202"/>
      <c r="T10" s="766" t="s">
        <v>49</v>
      </c>
      <c r="U10" s="766"/>
      <c r="V10" s="771">
        <f>SUM(D9,H9,P9)</f>
        <v>3260</v>
      </c>
      <c r="W10" s="771"/>
      <c r="X10" s="644">
        <f>SUM(F9,J9,R9)</f>
        <v>0</v>
      </c>
      <c r="Y10" s="644"/>
      <c r="Z10" s="645"/>
    </row>
    <row r="11" spans="1:26" ht="14.1" customHeight="1" x14ac:dyDescent="0.15">
      <c r="A11" s="109" t="s">
        <v>206</v>
      </c>
      <c r="C11" s="191" t="s">
        <v>207</v>
      </c>
      <c r="D11" s="186" t="s">
        <v>62</v>
      </c>
      <c r="E11" s="167">
        <v>3100</v>
      </c>
      <c r="F11" s="203"/>
      <c r="G11" s="191" t="s">
        <v>207</v>
      </c>
      <c r="H11" s="186" t="s">
        <v>62</v>
      </c>
      <c r="I11" s="167">
        <v>680</v>
      </c>
      <c r="J11" s="203"/>
      <c r="K11" s="193"/>
      <c r="L11" s="655"/>
      <c r="M11" s="655"/>
      <c r="N11" s="49"/>
      <c r="O11" s="51"/>
      <c r="P11" s="655"/>
      <c r="Q11" s="655"/>
      <c r="R11" s="49"/>
      <c r="S11" s="191" t="s">
        <v>207</v>
      </c>
      <c r="T11" s="186" t="s">
        <v>62</v>
      </c>
      <c r="U11" s="167">
        <v>430</v>
      </c>
      <c r="V11" s="203"/>
      <c r="W11" s="51"/>
      <c r="X11" s="655"/>
      <c r="Y11" s="655"/>
      <c r="Z11" s="52"/>
    </row>
    <row r="12" spans="1:26" ht="14.1" customHeight="1" x14ac:dyDescent="0.15">
      <c r="A12" s="109"/>
      <c r="C12" s="204" t="s">
        <v>208</v>
      </c>
      <c r="D12" s="69" t="s">
        <v>51</v>
      </c>
      <c r="E12" s="170">
        <v>1800</v>
      </c>
      <c r="F12" s="203"/>
      <c r="G12" s="21"/>
      <c r="H12" s="808"/>
      <c r="I12" s="808"/>
      <c r="J12" s="245"/>
      <c r="K12" s="206"/>
      <c r="L12" s="598"/>
      <c r="M12" s="598"/>
      <c r="N12" s="36"/>
      <c r="O12" s="21"/>
      <c r="P12" s="598"/>
      <c r="Q12" s="598"/>
      <c r="R12" s="36"/>
      <c r="S12" s="23"/>
      <c r="T12" s="808"/>
      <c r="U12" s="808"/>
      <c r="V12" s="245"/>
      <c r="W12" s="21"/>
      <c r="X12" s="598"/>
      <c r="Y12" s="598"/>
      <c r="Z12" s="37"/>
    </row>
    <row r="13" spans="1:26" ht="14.1" customHeight="1" x14ac:dyDescent="0.15">
      <c r="A13" s="109"/>
      <c r="C13" s="249" t="s">
        <v>357</v>
      </c>
      <c r="D13" s="250" t="s">
        <v>51</v>
      </c>
      <c r="E13" s="251">
        <v>300</v>
      </c>
      <c r="F13" s="216"/>
      <c r="G13" s="252"/>
      <c r="H13" s="804"/>
      <c r="I13" s="804"/>
      <c r="J13" s="253"/>
      <c r="K13" s="226"/>
      <c r="L13" s="652"/>
      <c r="M13" s="652"/>
      <c r="N13" s="254"/>
      <c r="O13" s="252"/>
      <c r="P13" s="652"/>
      <c r="Q13" s="652"/>
      <c r="R13" s="254"/>
      <c r="S13" s="226"/>
      <c r="T13" s="804"/>
      <c r="U13" s="804"/>
      <c r="V13" s="253"/>
      <c r="W13" s="252"/>
      <c r="X13" s="652"/>
      <c r="Y13" s="652"/>
      <c r="Z13" s="255"/>
    </row>
    <row r="14" spans="1:26" ht="14.1" customHeight="1" x14ac:dyDescent="0.15">
      <c r="A14" s="109"/>
      <c r="B14" s="256" t="s">
        <v>209</v>
      </c>
      <c r="C14" s="172" t="s">
        <v>210</v>
      </c>
      <c r="D14" s="257" t="s">
        <v>62</v>
      </c>
      <c r="E14" s="422">
        <v>870</v>
      </c>
      <c r="F14" s="231"/>
      <c r="G14" s="44"/>
      <c r="H14" s="816"/>
      <c r="I14" s="816"/>
      <c r="J14" s="258"/>
      <c r="K14" s="232"/>
      <c r="L14" s="649"/>
      <c r="M14" s="649"/>
      <c r="N14" s="31"/>
      <c r="O14" s="44"/>
      <c r="P14" s="649"/>
      <c r="Q14" s="649"/>
      <c r="R14" s="31"/>
      <c r="S14" s="413" t="s">
        <v>210</v>
      </c>
      <c r="T14" s="802">
        <v>510</v>
      </c>
      <c r="U14" s="802"/>
      <c r="V14" s="407"/>
      <c r="W14" s="44"/>
      <c r="X14" s="649"/>
      <c r="Y14" s="649"/>
      <c r="Z14" s="32"/>
    </row>
    <row r="15" spans="1:26" ht="14.1" customHeight="1" x14ac:dyDescent="0.15">
      <c r="A15" s="109"/>
      <c r="C15" s="191"/>
      <c r="D15" s="655"/>
      <c r="E15" s="655"/>
      <c r="F15" s="246"/>
      <c r="G15" s="51"/>
      <c r="H15" s="803"/>
      <c r="I15" s="803"/>
      <c r="J15" s="247"/>
      <c r="K15" s="193"/>
      <c r="L15" s="655"/>
      <c r="M15" s="655"/>
      <c r="N15" s="49"/>
      <c r="O15" s="51"/>
      <c r="P15" s="655"/>
      <c r="Q15" s="655"/>
      <c r="R15" s="49"/>
      <c r="S15" s="193"/>
      <c r="T15" s="803"/>
      <c r="U15" s="803"/>
      <c r="V15" s="247"/>
      <c r="W15" s="51"/>
      <c r="X15" s="655"/>
      <c r="Y15" s="655"/>
      <c r="Z15" s="52"/>
    </row>
    <row r="16" spans="1:26" ht="14.1" customHeight="1" x14ac:dyDescent="0.15">
      <c r="A16" s="109"/>
      <c r="C16" s="196" t="s">
        <v>48</v>
      </c>
      <c r="D16" s="800">
        <f>SUM(E11:E14)</f>
        <v>6070</v>
      </c>
      <c r="E16" s="800"/>
      <c r="F16" s="248">
        <f>SUM(F11:F14)</f>
        <v>0</v>
      </c>
      <c r="G16" s="196" t="s">
        <v>48</v>
      </c>
      <c r="H16" s="800">
        <f>SUM(H11:I15)</f>
        <v>680</v>
      </c>
      <c r="I16" s="800"/>
      <c r="J16" s="248">
        <f>SUM(J11)</f>
        <v>0</v>
      </c>
      <c r="K16" s="198"/>
      <c r="L16" s="650"/>
      <c r="M16" s="650"/>
      <c r="N16" s="40"/>
      <c r="O16" s="41"/>
      <c r="P16" s="650"/>
      <c r="Q16" s="650"/>
      <c r="R16" s="40"/>
      <c r="S16" s="196" t="s">
        <v>48</v>
      </c>
      <c r="T16" s="800">
        <f>SUM(U11,T14)</f>
        <v>940</v>
      </c>
      <c r="U16" s="800"/>
      <c r="V16" s="248">
        <f>SUM(V11,V14)</f>
        <v>0</v>
      </c>
      <c r="W16" s="41"/>
      <c r="X16" s="650"/>
      <c r="Y16" s="650"/>
      <c r="Z16" s="42"/>
    </row>
    <row r="17" spans="1:26" ht="14.1" customHeight="1" x14ac:dyDescent="0.15">
      <c r="A17" s="110"/>
      <c r="B17" s="75"/>
      <c r="C17" s="236"/>
      <c r="D17" s="237"/>
      <c r="E17" s="237"/>
      <c r="F17" s="237"/>
      <c r="G17" s="237"/>
      <c r="H17" s="237"/>
      <c r="I17" s="237"/>
      <c r="J17" s="237"/>
      <c r="K17" s="237"/>
      <c r="L17" s="237"/>
      <c r="M17" s="237"/>
      <c r="N17" s="237"/>
      <c r="O17" s="237"/>
      <c r="P17" s="237"/>
      <c r="Q17" s="237"/>
      <c r="R17" s="237"/>
      <c r="S17" s="237"/>
      <c r="T17" s="795" t="s">
        <v>49</v>
      </c>
      <c r="U17" s="795"/>
      <c r="V17" s="798">
        <f>SUM(D16,H16,T16)</f>
        <v>7690</v>
      </c>
      <c r="W17" s="798"/>
      <c r="X17" s="793">
        <f>SUM(F16,J16,V16)</f>
        <v>0</v>
      </c>
      <c r="Y17" s="793"/>
      <c r="Z17" s="794"/>
    </row>
    <row r="18" spans="1:26" ht="14.1" customHeight="1" x14ac:dyDescent="0.15">
      <c r="A18" s="111" t="s">
        <v>211</v>
      </c>
      <c r="B18" s="646" t="s">
        <v>212</v>
      </c>
      <c r="C18" s="440" t="s">
        <v>304</v>
      </c>
      <c r="D18" s="166" t="s">
        <v>51</v>
      </c>
      <c r="E18" s="167">
        <v>1340</v>
      </c>
      <c r="F18" s="187"/>
      <c r="G18" s="34"/>
      <c r="H18" s="651"/>
      <c r="I18" s="651"/>
      <c r="J18" s="33"/>
      <c r="K18" s="188"/>
      <c r="L18" s="810"/>
      <c r="M18" s="811"/>
      <c r="N18" s="259"/>
      <c r="O18" s="34"/>
      <c r="P18" s="651"/>
      <c r="Q18" s="651"/>
      <c r="R18" s="33"/>
      <c r="S18" s="188"/>
      <c r="T18" s="651"/>
      <c r="U18" s="651"/>
      <c r="V18" s="260"/>
      <c r="W18" s="45"/>
      <c r="X18" s="801"/>
      <c r="Y18" s="801"/>
      <c r="Z18" s="190"/>
    </row>
    <row r="19" spans="1:26" ht="14.1" customHeight="1" x14ac:dyDescent="0.15">
      <c r="A19" s="109"/>
      <c r="B19" s="648"/>
      <c r="C19" s="196"/>
      <c r="D19" s="441"/>
      <c r="E19" s="442"/>
      <c r="F19" s="197"/>
      <c r="G19" s="73"/>
      <c r="H19" s="678"/>
      <c r="I19" s="678"/>
      <c r="J19" s="83"/>
      <c r="K19" s="261"/>
      <c r="L19" s="678"/>
      <c r="M19" s="678"/>
      <c r="N19" s="83"/>
      <c r="O19" s="73"/>
      <c r="P19" s="678"/>
      <c r="Q19" s="678"/>
      <c r="R19" s="83"/>
      <c r="S19" s="261"/>
      <c r="T19" s="678"/>
      <c r="U19" s="678"/>
      <c r="V19" s="262"/>
      <c r="W19" s="67"/>
      <c r="X19" s="678"/>
      <c r="Y19" s="678"/>
      <c r="Z19" s="263"/>
    </row>
    <row r="20" spans="1:26" ht="14.1" customHeight="1" x14ac:dyDescent="0.15">
      <c r="A20" s="109"/>
      <c r="B20" s="230" t="s">
        <v>213</v>
      </c>
      <c r="C20" s="172" t="s">
        <v>214</v>
      </c>
      <c r="D20" s="186" t="s">
        <v>62</v>
      </c>
      <c r="E20" s="174">
        <v>1630</v>
      </c>
      <c r="F20" s="231"/>
      <c r="G20" s="44"/>
      <c r="H20" s="649"/>
      <c r="I20" s="649"/>
      <c r="J20" s="31"/>
      <c r="K20" s="232"/>
      <c r="L20" s="649"/>
      <c r="M20" s="649"/>
      <c r="N20" s="31"/>
      <c r="O20" s="73"/>
      <c r="P20" s="678"/>
      <c r="Q20" s="678"/>
      <c r="R20" s="83"/>
      <c r="S20" s="555" t="s">
        <v>214</v>
      </c>
      <c r="T20" s="802">
        <v>120</v>
      </c>
      <c r="U20" s="802"/>
      <c r="V20" s="407"/>
      <c r="W20" s="43"/>
      <c r="X20" s="649"/>
      <c r="Y20" s="649"/>
      <c r="Z20" s="264"/>
    </row>
    <row r="21" spans="1:26" ht="14.1" customHeight="1" x14ac:dyDescent="0.15">
      <c r="A21" s="109"/>
      <c r="B21" s="230" t="s">
        <v>215</v>
      </c>
      <c r="C21" s="172" t="s">
        <v>216</v>
      </c>
      <c r="D21" s="173"/>
      <c r="E21" s="174">
        <v>1000</v>
      </c>
      <c r="F21" s="231"/>
      <c r="G21" s="44"/>
      <c r="H21" s="649"/>
      <c r="I21" s="649"/>
      <c r="J21" s="31"/>
      <c r="K21" s="556" t="s">
        <v>216</v>
      </c>
      <c r="L21" s="409" t="s">
        <v>62</v>
      </c>
      <c r="M21" s="552">
        <v>150</v>
      </c>
      <c r="N21" s="407"/>
      <c r="O21" s="188"/>
      <c r="P21" s="658"/>
      <c r="Q21" s="658"/>
      <c r="R21" s="57"/>
      <c r="S21" s="232"/>
      <c r="T21" s="649"/>
      <c r="U21" s="649"/>
      <c r="V21" s="419"/>
      <c r="W21" s="43"/>
      <c r="X21" s="649"/>
      <c r="Y21" s="649"/>
      <c r="Z21" s="264"/>
    </row>
    <row r="22" spans="1:26" ht="14.1" customHeight="1" x14ac:dyDescent="0.15">
      <c r="A22" s="109"/>
      <c r="B22" s="646" t="s">
        <v>217</v>
      </c>
      <c r="C22" s="185" t="s">
        <v>218</v>
      </c>
      <c r="D22" s="166" t="s">
        <v>51</v>
      </c>
      <c r="E22" s="167">
        <v>890</v>
      </c>
      <c r="F22" s="187"/>
      <c r="G22" s="34"/>
      <c r="H22" s="651"/>
      <c r="I22" s="651"/>
      <c r="J22" s="33"/>
      <c r="K22" s="188"/>
      <c r="L22" s="651"/>
      <c r="M22" s="651"/>
      <c r="N22" s="420"/>
      <c r="O22" s="34"/>
      <c r="P22" s="799"/>
      <c r="Q22" s="799"/>
      <c r="R22" s="260"/>
      <c r="S22" s="188"/>
      <c r="T22" s="799"/>
      <c r="U22" s="799"/>
      <c r="V22" s="265"/>
      <c r="W22" s="266"/>
      <c r="X22" s="186"/>
      <c r="Y22" s="167"/>
      <c r="Z22" s="190"/>
    </row>
    <row r="23" spans="1:26" ht="14.1" customHeight="1" x14ac:dyDescent="0.15">
      <c r="A23" s="109"/>
      <c r="B23" s="647"/>
      <c r="C23" s="267" t="s">
        <v>220</v>
      </c>
      <c r="D23" s="462"/>
      <c r="E23" s="251">
        <v>280</v>
      </c>
      <c r="F23" s="203"/>
      <c r="G23" s="229"/>
      <c r="H23" s="812"/>
      <c r="I23" s="813"/>
      <c r="J23" s="268"/>
      <c r="K23" s="228"/>
      <c r="L23" s="812"/>
      <c r="M23" s="813"/>
      <c r="N23" s="269"/>
      <c r="O23" s="229"/>
      <c r="P23" s="814"/>
      <c r="Q23" s="815"/>
      <c r="R23" s="270"/>
      <c r="S23" s="228"/>
      <c r="T23" s="819"/>
      <c r="U23" s="820"/>
      <c r="V23" s="271"/>
      <c r="W23" s="23" t="s">
        <v>316</v>
      </c>
      <c r="X23" s="69"/>
      <c r="Y23" s="170">
        <v>720</v>
      </c>
      <c r="Z23" s="207"/>
    </row>
    <row r="24" spans="1:26" ht="14.1" customHeight="1" x14ac:dyDescent="0.15">
      <c r="A24" s="109"/>
      <c r="B24" s="647"/>
      <c r="C24" s="204" t="s">
        <v>315</v>
      </c>
      <c r="D24" s="169" t="s">
        <v>62</v>
      </c>
      <c r="E24" s="170">
        <v>310</v>
      </c>
      <c r="F24" s="435"/>
      <c r="G24" s="21"/>
      <c r="H24" s="598"/>
      <c r="I24" s="598"/>
      <c r="J24" s="36"/>
      <c r="K24" s="21"/>
      <c r="L24" s="598"/>
      <c r="M24" s="598"/>
      <c r="N24" s="92"/>
      <c r="O24" s="21"/>
      <c r="P24" s="673"/>
      <c r="Q24" s="673"/>
      <c r="R24" s="58"/>
      <c r="S24" s="206"/>
      <c r="T24" s="598"/>
      <c r="U24" s="598"/>
      <c r="V24" s="436"/>
      <c r="W24" s="23" t="s">
        <v>220</v>
      </c>
      <c r="X24" s="169" t="s">
        <v>371</v>
      </c>
      <c r="Y24" s="170">
        <v>1160</v>
      </c>
      <c r="Z24" s="207"/>
    </row>
    <row r="25" spans="1:26" ht="14.1" customHeight="1" x14ac:dyDescent="0.15">
      <c r="A25" s="109"/>
      <c r="B25" s="648"/>
      <c r="C25" s="221" t="s">
        <v>219</v>
      </c>
      <c r="D25" s="235" t="s">
        <v>51</v>
      </c>
      <c r="E25" s="215">
        <v>360</v>
      </c>
      <c r="F25" s="273"/>
      <c r="G25" s="41"/>
      <c r="H25" s="650"/>
      <c r="I25" s="650"/>
      <c r="J25" s="40"/>
      <c r="K25" s="41"/>
      <c r="L25" s="650"/>
      <c r="M25" s="650"/>
      <c r="N25" s="272"/>
      <c r="O25" s="41"/>
      <c r="P25" s="614"/>
      <c r="Q25" s="614"/>
      <c r="R25" s="59"/>
      <c r="S25" s="198"/>
      <c r="T25" s="650"/>
      <c r="U25" s="650"/>
      <c r="V25" s="273"/>
      <c r="W25" s="39"/>
      <c r="X25" s="650"/>
      <c r="Y25" s="650"/>
      <c r="Z25" s="274"/>
    </row>
    <row r="26" spans="1:26" ht="14.1" customHeight="1" x14ac:dyDescent="0.15">
      <c r="A26" s="109"/>
      <c r="C26" s="282" t="s">
        <v>48</v>
      </c>
      <c r="D26" s="809">
        <f>SUM(E18:E25)</f>
        <v>5810</v>
      </c>
      <c r="E26" s="809"/>
      <c r="F26" s="437">
        <f>SUM(F18:F25)</f>
        <v>0</v>
      </c>
      <c r="G26" s="73"/>
      <c r="H26" s="678"/>
      <c r="I26" s="678"/>
      <c r="J26" s="83"/>
      <c r="K26" s="282" t="s">
        <v>48</v>
      </c>
      <c r="L26" s="809">
        <f>SUM(M21)</f>
        <v>150</v>
      </c>
      <c r="M26" s="809"/>
      <c r="N26" s="437">
        <f>SUM(N21)</f>
        <v>0</v>
      </c>
      <c r="O26" s="282"/>
      <c r="P26" s="822"/>
      <c r="Q26" s="822"/>
      <c r="R26" s="438"/>
      <c r="S26" s="282" t="s">
        <v>48</v>
      </c>
      <c r="T26" s="821">
        <f>SUM(T20:U25)</f>
        <v>120</v>
      </c>
      <c r="U26" s="822"/>
      <c r="V26" s="439">
        <f>SUM(V20:V24)</f>
        <v>0</v>
      </c>
      <c r="W26" s="282" t="s">
        <v>48</v>
      </c>
      <c r="X26" s="821">
        <f>SUM(X18,Y23,Y24)</f>
        <v>1880</v>
      </c>
      <c r="Y26" s="822"/>
      <c r="Z26" s="263">
        <f>SUM(Z18,Z22:Z24)</f>
        <v>0</v>
      </c>
    </row>
    <row r="27" spans="1:26" ht="14.1" customHeight="1" x14ac:dyDescent="0.15">
      <c r="A27" s="110"/>
      <c r="B27" s="72"/>
      <c r="C27" s="201"/>
      <c r="D27" s="202"/>
      <c r="E27" s="202"/>
      <c r="F27" s="202"/>
      <c r="G27" s="202"/>
      <c r="H27" s="202"/>
      <c r="I27" s="202"/>
      <c r="J27" s="202"/>
      <c r="K27" s="202"/>
      <c r="L27" s="202"/>
      <c r="M27" s="202"/>
      <c r="N27" s="202"/>
      <c r="O27" s="202"/>
      <c r="P27" s="202"/>
      <c r="Q27" s="202"/>
      <c r="R27" s="202"/>
      <c r="S27" s="202"/>
      <c r="T27" s="766" t="s">
        <v>49</v>
      </c>
      <c r="U27" s="766"/>
      <c r="V27" s="771">
        <f>SUM(D26,L26,T26,X26)</f>
        <v>7960</v>
      </c>
      <c r="W27" s="771"/>
      <c r="X27" s="644">
        <f>SUM(F26,N26,V26,Z26,R26)</f>
        <v>0</v>
      </c>
      <c r="Y27" s="644"/>
      <c r="Z27" s="645"/>
    </row>
    <row r="28" spans="1:26" ht="14.1" customHeight="1" x14ac:dyDescent="0.15">
      <c r="A28" s="109" t="s">
        <v>221</v>
      </c>
      <c r="C28" s="191" t="s">
        <v>222</v>
      </c>
      <c r="D28" s="461"/>
      <c r="E28" s="167">
        <v>4150</v>
      </c>
      <c r="F28" s="203"/>
      <c r="G28" s="492" t="s">
        <v>222</v>
      </c>
      <c r="H28" s="807">
        <v>800</v>
      </c>
      <c r="I28" s="807"/>
      <c r="J28" s="403"/>
      <c r="K28" s="492"/>
      <c r="L28" s="409"/>
      <c r="M28" s="552"/>
      <c r="N28" s="553"/>
      <c r="O28" s="51"/>
      <c r="P28" s="655"/>
      <c r="Q28" s="655"/>
      <c r="R28" s="49"/>
      <c r="S28" s="193"/>
      <c r="T28" s="655"/>
      <c r="U28" s="655"/>
      <c r="V28" s="49"/>
      <c r="W28" s="492" t="s">
        <v>222</v>
      </c>
      <c r="X28" s="409" t="s">
        <v>62</v>
      </c>
      <c r="Y28" s="552">
        <v>1010</v>
      </c>
      <c r="Z28" s="557"/>
    </row>
    <row r="29" spans="1:26" ht="14.1" customHeight="1" x14ac:dyDescent="0.15">
      <c r="A29" s="109"/>
      <c r="C29" s="204" t="s">
        <v>223</v>
      </c>
      <c r="D29" s="69" t="s">
        <v>62</v>
      </c>
      <c r="E29" s="170">
        <v>850</v>
      </c>
      <c r="F29" s="203"/>
      <c r="G29" s="21"/>
      <c r="H29" s="808"/>
      <c r="I29" s="808"/>
      <c r="J29" s="491"/>
      <c r="K29" s="21"/>
      <c r="L29" s="331"/>
      <c r="M29" s="170"/>
      <c r="N29" s="245"/>
      <c r="O29" s="21"/>
      <c r="P29" s="598"/>
      <c r="Q29" s="598"/>
      <c r="R29" s="36"/>
      <c r="S29" s="206"/>
      <c r="T29" s="598"/>
      <c r="U29" s="598"/>
      <c r="V29" s="36"/>
      <c r="W29" s="21"/>
      <c r="X29" s="598"/>
      <c r="Y29" s="598"/>
      <c r="Z29" s="558"/>
    </row>
    <row r="30" spans="1:26" ht="14.1" customHeight="1" x14ac:dyDescent="0.15">
      <c r="A30" s="109"/>
      <c r="C30" s="84" t="s">
        <v>224</v>
      </c>
      <c r="D30" s="250" t="s">
        <v>51</v>
      </c>
      <c r="E30" s="170">
        <v>440</v>
      </c>
      <c r="F30" s="216"/>
      <c r="G30" s="21"/>
      <c r="H30" s="805"/>
      <c r="I30" s="806"/>
      <c r="J30" s="245"/>
      <c r="K30" s="252"/>
      <c r="L30" s="804"/>
      <c r="M30" s="804"/>
      <c r="N30" s="253"/>
      <c r="O30" s="21"/>
      <c r="P30" s="598"/>
      <c r="Q30" s="598"/>
      <c r="R30" s="36"/>
      <c r="S30" s="206"/>
      <c r="T30" s="598"/>
      <c r="U30" s="598"/>
      <c r="V30" s="36"/>
      <c r="W30" s="21"/>
      <c r="X30" s="598"/>
      <c r="Y30" s="598"/>
      <c r="Z30" s="558"/>
    </row>
    <row r="31" spans="1:26" ht="14.1" customHeight="1" x14ac:dyDescent="0.15">
      <c r="A31" s="109"/>
      <c r="C31" s="249" t="s">
        <v>225</v>
      </c>
      <c r="D31" s="250" t="s">
        <v>51</v>
      </c>
      <c r="E31" s="251">
        <v>290</v>
      </c>
      <c r="F31" s="216"/>
      <c r="G31" s="252"/>
      <c r="H31" s="804"/>
      <c r="I31" s="804"/>
      <c r="J31" s="253"/>
      <c r="K31" s="252"/>
      <c r="L31" s="804"/>
      <c r="M31" s="804"/>
      <c r="N31" s="253"/>
      <c r="O31" s="252"/>
      <c r="P31" s="652"/>
      <c r="Q31" s="652"/>
      <c r="R31" s="254"/>
      <c r="S31" s="226"/>
      <c r="T31" s="652"/>
      <c r="U31" s="652"/>
      <c r="V31" s="254"/>
      <c r="W31" s="252"/>
      <c r="X31" s="652"/>
      <c r="Y31" s="652"/>
      <c r="Z31" s="559"/>
    </row>
    <row r="32" spans="1:26" ht="14.1" customHeight="1" x14ac:dyDescent="0.15">
      <c r="A32" s="109"/>
      <c r="B32" s="230" t="s">
        <v>226</v>
      </c>
      <c r="C32" s="172" t="s">
        <v>271</v>
      </c>
      <c r="D32" s="257" t="s">
        <v>51</v>
      </c>
      <c r="E32" s="174">
        <v>380</v>
      </c>
      <c r="F32" s="231"/>
      <c r="G32" s="44"/>
      <c r="H32" s="816"/>
      <c r="I32" s="816"/>
      <c r="J32" s="258"/>
      <c r="K32" s="232"/>
      <c r="L32" s="816"/>
      <c r="M32" s="816"/>
      <c r="N32" s="258"/>
      <c r="O32" s="44"/>
      <c r="P32" s="649"/>
      <c r="Q32" s="649"/>
      <c r="R32" s="31"/>
      <c r="S32" s="232"/>
      <c r="T32" s="649"/>
      <c r="U32" s="649"/>
      <c r="V32" s="31"/>
      <c r="W32" s="43"/>
      <c r="X32" s="649"/>
      <c r="Y32" s="649"/>
      <c r="Z32" s="560"/>
    </row>
    <row r="33" spans="1:26" ht="14.1" customHeight="1" x14ac:dyDescent="0.15">
      <c r="A33" s="109"/>
      <c r="C33" s="218"/>
      <c r="D33" s="655"/>
      <c r="E33" s="655"/>
      <c r="F33" s="246"/>
      <c r="G33" s="51"/>
      <c r="H33" s="803"/>
      <c r="I33" s="803"/>
      <c r="J33" s="247"/>
      <c r="K33" s="51"/>
      <c r="L33" s="803"/>
      <c r="M33" s="803"/>
      <c r="N33" s="247"/>
      <c r="O33" s="51"/>
      <c r="P33" s="655"/>
      <c r="Q33" s="655"/>
      <c r="R33" s="49"/>
      <c r="S33" s="193"/>
      <c r="T33" s="655"/>
      <c r="U33" s="655"/>
      <c r="V33" s="49"/>
      <c r="W33" s="51"/>
      <c r="X33" s="655"/>
      <c r="Y33" s="655"/>
      <c r="Z33" s="561"/>
    </row>
    <row r="34" spans="1:26" ht="14.1" customHeight="1" x14ac:dyDescent="0.15">
      <c r="A34" s="109"/>
      <c r="C34" s="196" t="s">
        <v>48</v>
      </c>
      <c r="D34" s="800">
        <f>SUM(E28:E32)</f>
        <v>6110</v>
      </c>
      <c r="E34" s="800"/>
      <c r="F34" s="248">
        <f>SUM(F28:F32)</f>
        <v>0</v>
      </c>
      <c r="G34" s="196" t="s">
        <v>48</v>
      </c>
      <c r="H34" s="800">
        <f>SUM(H28:I33)</f>
        <v>800</v>
      </c>
      <c r="I34" s="800"/>
      <c r="J34" s="248">
        <f>SUM(J28)</f>
        <v>0</v>
      </c>
      <c r="K34" s="196"/>
      <c r="L34" s="800">
        <f>SUM(M28)</f>
        <v>0</v>
      </c>
      <c r="M34" s="800"/>
      <c r="N34" s="248">
        <f>SUM(N28)</f>
        <v>0</v>
      </c>
      <c r="O34" s="41"/>
      <c r="P34" s="650"/>
      <c r="Q34" s="650"/>
      <c r="R34" s="40"/>
      <c r="S34" s="198"/>
      <c r="T34" s="650"/>
      <c r="U34" s="650"/>
      <c r="V34" s="40"/>
      <c r="W34" s="196" t="s">
        <v>48</v>
      </c>
      <c r="X34" s="613">
        <f>SUM(Y28)</f>
        <v>1010</v>
      </c>
      <c r="Y34" s="614"/>
      <c r="Z34" s="562">
        <f>SUM(Z28)</f>
        <v>0</v>
      </c>
    </row>
    <row r="35" spans="1:26" ht="14.1" customHeight="1" x14ac:dyDescent="0.15">
      <c r="A35" s="110"/>
      <c r="B35" s="72"/>
      <c r="C35" s="219"/>
      <c r="D35" s="63"/>
      <c r="E35" s="63"/>
      <c r="F35" s="63"/>
      <c r="G35" s="63"/>
      <c r="H35" s="63"/>
      <c r="I35" s="63"/>
      <c r="J35" s="63"/>
      <c r="K35" s="63"/>
      <c r="L35" s="63"/>
      <c r="M35" s="63"/>
      <c r="N35" s="63"/>
      <c r="O35" s="63"/>
      <c r="P35" s="63"/>
      <c r="Q35" s="63"/>
      <c r="R35" s="63"/>
      <c r="S35" s="63"/>
      <c r="T35" s="766" t="s">
        <v>49</v>
      </c>
      <c r="U35" s="766"/>
      <c r="V35" s="771">
        <f>SUM(D34,H34,X34)</f>
        <v>7920</v>
      </c>
      <c r="W35" s="771"/>
      <c r="X35" s="644">
        <f>SUM(F34,J34,Z34)</f>
        <v>0</v>
      </c>
      <c r="Y35" s="644"/>
      <c r="Z35" s="645"/>
    </row>
    <row r="36" spans="1:26" ht="14.1" customHeight="1" x14ac:dyDescent="0.15">
      <c r="C36" s="223"/>
      <c r="D36" s="603"/>
      <c r="E36" s="603"/>
      <c r="H36" s="603"/>
      <c r="I36" s="603"/>
      <c r="L36" s="603"/>
      <c r="M36" s="603"/>
      <c r="P36" s="603"/>
      <c r="Q36" s="603"/>
      <c r="S36" s="223"/>
      <c r="T36" s="611" t="s">
        <v>229</v>
      </c>
      <c r="U36" s="612"/>
      <c r="V36" s="708">
        <f>SUM(V35,V27,V17,V10)</f>
        <v>26830</v>
      </c>
      <c r="W36" s="708"/>
      <c r="X36" s="733">
        <f>SUM(X10,X17,X27,X35)</f>
        <v>0</v>
      </c>
      <c r="Y36" s="733"/>
      <c r="Z36" s="734"/>
    </row>
    <row r="37" spans="1:26" x14ac:dyDescent="0.15">
      <c r="C37" s="1" t="s">
        <v>276</v>
      </c>
      <c r="D37" s="122"/>
      <c r="E37" s="122"/>
      <c r="F37" s="122"/>
      <c r="G37" s="122"/>
      <c r="H37" s="122"/>
      <c r="I37" s="122"/>
      <c r="J37" s="122"/>
      <c r="K37" s="122"/>
      <c r="L37" s="122"/>
      <c r="M37" s="122"/>
      <c r="N37" s="122"/>
      <c r="O37" s="122"/>
      <c r="P37" s="122"/>
      <c r="Q37" s="122"/>
      <c r="R37" s="122"/>
      <c r="S37" s="122"/>
      <c r="T37" s="603"/>
      <c r="U37" s="603"/>
      <c r="X37" s="603"/>
      <c r="Y37" s="603"/>
    </row>
    <row r="38" spans="1:26" x14ac:dyDescent="0.15">
      <c r="C38" s="604" t="s">
        <v>319</v>
      </c>
      <c r="D38" s="604"/>
      <c r="E38" s="604"/>
      <c r="F38" s="604"/>
      <c r="G38" s="604"/>
      <c r="H38" s="604"/>
      <c r="I38" s="604"/>
      <c r="J38" s="604"/>
      <c r="K38" s="604"/>
      <c r="L38" s="604"/>
      <c r="M38" s="604"/>
      <c r="N38" s="604"/>
      <c r="O38" s="604"/>
      <c r="P38" s="604"/>
      <c r="Q38" s="604"/>
      <c r="R38" s="604"/>
      <c r="S38" s="223"/>
      <c r="T38" s="603"/>
      <c r="U38" s="603"/>
      <c r="X38" s="603"/>
      <c r="Y38" s="603"/>
    </row>
    <row r="39" spans="1:26" x14ac:dyDescent="0.15">
      <c r="B39" s="1"/>
      <c r="C39" s="308" t="s">
        <v>320</v>
      </c>
    </row>
    <row r="40" spans="1:26" x14ac:dyDescent="0.15">
      <c r="C40" s="1" t="s">
        <v>367</v>
      </c>
      <c r="S40" s="223"/>
      <c r="T40" s="603"/>
      <c r="U40" s="603"/>
      <c r="X40" s="603"/>
      <c r="Y40" s="603"/>
    </row>
    <row r="41" spans="1:26" x14ac:dyDescent="0.15">
      <c r="C41" s="1" t="s">
        <v>368</v>
      </c>
      <c r="S41" s="223"/>
      <c r="T41" s="603"/>
      <c r="U41" s="603"/>
      <c r="X41" s="603"/>
      <c r="Y41" s="603"/>
    </row>
    <row r="42" spans="1:26" x14ac:dyDescent="0.15">
      <c r="C42" s="1" t="s">
        <v>497</v>
      </c>
      <c r="D42" s="308"/>
      <c r="E42" s="308"/>
      <c r="F42" s="308"/>
      <c r="G42" s="308"/>
      <c r="H42" s="308"/>
      <c r="I42" s="308"/>
      <c r="J42" s="308"/>
      <c r="K42" s="308"/>
      <c r="L42" s="308"/>
      <c r="M42" s="308"/>
      <c r="N42" s="308"/>
      <c r="O42" s="308"/>
      <c r="P42" s="603"/>
      <c r="Q42" s="603"/>
      <c r="S42" s="223"/>
      <c r="T42" s="603"/>
      <c r="U42" s="603"/>
      <c r="X42" s="603"/>
      <c r="Y42" s="603"/>
    </row>
    <row r="43" spans="1:26" x14ac:dyDescent="0.15">
      <c r="C43" s="1" t="s">
        <v>498</v>
      </c>
      <c r="S43" s="223"/>
      <c r="T43" s="603"/>
      <c r="U43" s="603"/>
      <c r="X43" s="603"/>
      <c r="Y43" s="603"/>
    </row>
    <row r="44" spans="1:26" ht="13.5" x14ac:dyDescent="0.15">
      <c r="R44" s="642" t="s">
        <v>510</v>
      </c>
      <c r="S44" s="642"/>
      <c r="T44" s="642"/>
      <c r="U44" s="642"/>
      <c r="V44" s="642"/>
      <c r="W44" s="642"/>
      <c r="X44" s="642"/>
      <c r="Y44" s="642"/>
      <c r="Z44" s="642"/>
    </row>
  </sheetData>
  <mergeCells count="192">
    <mergeCell ref="X37:Y37"/>
    <mergeCell ref="V36:W36"/>
    <mergeCell ref="X36:Z36"/>
    <mergeCell ref="P36:Q36"/>
    <mergeCell ref="V35:W35"/>
    <mergeCell ref="X35:Z35"/>
    <mergeCell ref="X33:Y33"/>
    <mergeCell ref="P30:Q30"/>
    <mergeCell ref="P31:Q31"/>
    <mergeCell ref="T37:U37"/>
    <mergeCell ref="P32:Q32"/>
    <mergeCell ref="T31:U31"/>
    <mergeCell ref="R44:Z44"/>
    <mergeCell ref="X42:Y42"/>
    <mergeCell ref="T42:U42"/>
    <mergeCell ref="X38:Y38"/>
    <mergeCell ref="X43:Y43"/>
    <mergeCell ref="T40:U40"/>
    <mergeCell ref="X41:Y41"/>
    <mergeCell ref="X40:Y40"/>
    <mergeCell ref="T43:U43"/>
    <mergeCell ref="T41:U41"/>
    <mergeCell ref="T38:U38"/>
    <mergeCell ref="C38:R38"/>
    <mergeCell ref="H32:I32"/>
    <mergeCell ref="L32:M32"/>
    <mergeCell ref="T32:U32"/>
    <mergeCell ref="H25:I25"/>
    <mergeCell ref="H26:I26"/>
    <mergeCell ref="D26:E26"/>
    <mergeCell ref="P42:Q42"/>
    <mergeCell ref="T35:U35"/>
    <mergeCell ref="T34:U34"/>
    <mergeCell ref="P34:Q34"/>
    <mergeCell ref="T36:U36"/>
    <mergeCell ref="T33:U33"/>
    <mergeCell ref="D36:E36"/>
    <mergeCell ref="H36:I36"/>
    <mergeCell ref="D33:E33"/>
    <mergeCell ref="H33:I33"/>
    <mergeCell ref="L33:M33"/>
    <mergeCell ref="L36:M36"/>
    <mergeCell ref="D34:E34"/>
    <mergeCell ref="H34:I34"/>
    <mergeCell ref="L34:M34"/>
    <mergeCell ref="L30:M30"/>
    <mergeCell ref="P26:Q26"/>
    <mergeCell ref="P29:Q29"/>
    <mergeCell ref="T23:U23"/>
    <mergeCell ref="X32:Y32"/>
    <mergeCell ref="X34:Y34"/>
    <mergeCell ref="X26:Y26"/>
    <mergeCell ref="T28:U28"/>
    <mergeCell ref="T29:U29"/>
    <mergeCell ref="T26:U26"/>
    <mergeCell ref="T25:U25"/>
    <mergeCell ref="X25:Y25"/>
    <mergeCell ref="T27:U27"/>
    <mergeCell ref="T30:U30"/>
    <mergeCell ref="X30:Y30"/>
    <mergeCell ref="X29:Y29"/>
    <mergeCell ref="X27:Z27"/>
    <mergeCell ref="V27:W27"/>
    <mergeCell ref="P28:Q28"/>
    <mergeCell ref="L23:M23"/>
    <mergeCell ref="X31:Y31"/>
    <mergeCell ref="T24:U24"/>
    <mergeCell ref="P33:Q33"/>
    <mergeCell ref="L6:M6"/>
    <mergeCell ref="B18:B19"/>
    <mergeCell ref="D15:E15"/>
    <mergeCell ref="D16:E16"/>
    <mergeCell ref="L7:M7"/>
    <mergeCell ref="H14:I14"/>
    <mergeCell ref="H12:I12"/>
    <mergeCell ref="T12:U12"/>
    <mergeCell ref="T17:U17"/>
    <mergeCell ref="T19:U19"/>
    <mergeCell ref="H9:I9"/>
    <mergeCell ref="D9:E9"/>
    <mergeCell ref="L19:M19"/>
    <mergeCell ref="H19:I19"/>
    <mergeCell ref="H13:I13"/>
    <mergeCell ref="P9:Q9"/>
    <mergeCell ref="L12:M12"/>
    <mergeCell ref="L14:M14"/>
    <mergeCell ref="L11:M11"/>
    <mergeCell ref="M2:R2"/>
    <mergeCell ref="S3:T3"/>
    <mergeCell ref="H8:I8"/>
    <mergeCell ref="O4:R4"/>
    <mergeCell ref="P5:Q5"/>
    <mergeCell ref="L8:M8"/>
    <mergeCell ref="E3:J3"/>
    <mergeCell ref="T6:U6"/>
    <mergeCell ref="T7:U7"/>
    <mergeCell ref="P7:Q7"/>
    <mergeCell ref="D8:E8"/>
    <mergeCell ref="H7:I7"/>
    <mergeCell ref="P8:Q8"/>
    <mergeCell ref="C2:D2"/>
    <mergeCell ref="C3:D3"/>
    <mergeCell ref="E2:J2"/>
    <mergeCell ref="K2:L2"/>
    <mergeCell ref="M3:R3"/>
    <mergeCell ref="K3:L3"/>
    <mergeCell ref="L16:M16"/>
    <mergeCell ref="P14:Q14"/>
    <mergeCell ref="L9:M9"/>
    <mergeCell ref="P16:Q16"/>
    <mergeCell ref="A4:A5"/>
    <mergeCell ref="B4:B5"/>
    <mergeCell ref="C4:F4"/>
    <mergeCell ref="D5:E5"/>
    <mergeCell ref="G4:J4"/>
    <mergeCell ref="L5:M5"/>
    <mergeCell ref="K4:N4"/>
    <mergeCell ref="H5:I5"/>
    <mergeCell ref="Y2:Z2"/>
    <mergeCell ref="Y3:Z3"/>
    <mergeCell ref="W4:Z4"/>
    <mergeCell ref="X5:Y5"/>
    <mergeCell ref="W2:X2"/>
    <mergeCell ref="W3:X3"/>
    <mergeCell ref="S4:V4"/>
    <mergeCell ref="T5:U5"/>
    <mergeCell ref="U2:V2"/>
    <mergeCell ref="U3:V3"/>
    <mergeCell ref="S2:T2"/>
    <mergeCell ref="H31:I31"/>
    <mergeCell ref="H30:I30"/>
    <mergeCell ref="H28:I28"/>
    <mergeCell ref="H29:I29"/>
    <mergeCell ref="P11:Q11"/>
    <mergeCell ref="P12:Q12"/>
    <mergeCell ref="H21:I21"/>
    <mergeCell ref="P13:Q13"/>
    <mergeCell ref="L26:M26"/>
    <mergeCell ref="H16:I16"/>
    <mergeCell ref="L18:M18"/>
    <mergeCell ref="L24:M24"/>
    <mergeCell ref="H22:I22"/>
    <mergeCell ref="L20:M20"/>
    <mergeCell ref="L22:M22"/>
    <mergeCell ref="H24:I24"/>
    <mergeCell ref="H23:I23"/>
    <mergeCell ref="P24:Q24"/>
    <mergeCell ref="L25:M25"/>
    <mergeCell ref="L31:M31"/>
    <mergeCell ref="P25:Q25"/>
    <mergeCell ref="P21:Q21"/>
    <mergeCell ref="H20:I20"/>
    <mergeCell ref="P23:Q23"/>
    <mergeCell ref="X6:Y6"/>
    <mergeCell ref="X10:Z10"/>
    <mergeCell ref="X7:Y7"/>
    <mergeCell ref="T10:U10"/>
    <mergeCell ref="X9:Y9"/>
    <mergeCell ref="X17:Z17"/>
    <mergeCell ref="B22:B25"/>
    <mergeCell ref="X15:Y15"/>
    <mergeCell ref="X13:Y13"/>
    <mergeCell ref="T15:U15"/>
    <mergeCell ref="H15:I15"/>
    <mergeCell ref="L15:M15"/>
    <mergeCell ref="P15:Q15"/>
    <mergeCell ref="T8:U8"/>
    <mergeCell ref="X12:Y12"/>
    <mergeCell ref="T13:U13"/>
    <mergeCell ref="T14:U14"/>
    <mergeCell ref="X14:Y14"/>
    <mergeCell ref="X11:Y11"/>
    <mergeCell ref="V10:W10"/>
    <mergeCell ref="T9:U9"/>
    <mergeCell ref="X8:Y8"/>
    <mergeCell ref="H18:I18"/>
    <mergeCell ref="L13:M13"/>
    <mergeCell ref="V17:W17"/>
    <mergeCell ref="X21:Y21"/>
    <mergeCell ref="P22:Q22"/>
    <mergeCell ref="P19:Q19"/>
    <mergeCell ref="T18:U18"/>
    <mergeCell ref="X16:Y16"/>
    <mergeCell ref="T16:U16"/>
    <mergeCell ref="P18:Q18"/>
    <mergeCell ref="X19:Y19"/>
    <mergeCell ref="X18:Y18"/>
    <mergeCell ref="X20:Y20"/>
    <mergeCell ref="P20:Q20"/>
    <mergeCell ref="T21:U21"/>
    <mergeCell ref="T20:U20"/>
    <mergeCell ref="T22:U22"/>
  </mergeCells>
  <phoneticPr fontId="2"/>
  <conditionalFormatting sqref="F23">
    <cfRule type="cellIs" dxfId="7" priority="2" operator="greaterThan">
      <formula>$E$23</formula>
    </cfRule>
  </conditionalFormatting>
  <conditionalFormatting sqref="F25">
    <cfRule type="cellIs" dxfId="6" priority="4" operator="greaterThan">
      <formula>$E$25</formula>
    </cfRule>
  </conditionalFormatting>
  <conditionalFormatting sqref="F28">
    <cfRule type="cellIs" dxfId="5" priority="3" operator="greaterThan">
      <formula>$E$28</formula>
    </cfRule>
  </conditionalFormatting>
  <conditionalFormatting sqref="J6 F9 J9 R9 J11 V14 F16 J16 V16 Z18 V20 F26 N26 V26 Z26 J28 F34 J34 N34">
    <cfRule type="expression" dxfId="4" priority="6" stopIfTrue="1">
      <formula>D6&lt;F6</formula>
    </cfRule>
  </conditionalFormatting>
  <conditionalFormatting sqref="J6 J11 R6 F6:F7 V11 F11:F14 F18:F22 N21 Z22:Z24 F24 N28 F29:F32">
    <cfRule type="expression" dxfId="3" priority="7" stopIfTrue="1">
      <formula>E6&lt;F6</formula>
    </cfRule>
  </conditionalFormatting>
  <conditionalFormatting sqref="J6 J11">
    <cfRule type="expression" dxfId="2" priority="9" stopIfTrue="1">
      <formula>H6&lt;J6</formula>
    </cfRule>
  </conditionalFormatting>
  <conditionalFormatting sqref="X10 X17:Z17 X27 X35:X36">
    <cfRule type="expression" dxfId="1" priority="5" stopIfTrue="1">
      <formula>V10&lt;X10</formula>
    </cfRule>
  </conditionalFormatting>
  <conditionalFormatting sqref="Z28">
    <cfRule type="expression" dxfId="0" priority="1" stopIfTrue="1">
      <formula>Y28&lt;Z28</formula>
    </cfRule>
  </conditionalFormatting>
  <pageMargins left="0.23622047244094491" right="0.19685039370078741" top="0.19685039370078741"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971AC-9BED-46A9-8280-FE2C6E194FE4}">
  <dimension ref="A1:S41"/>
  <sheetViews>
    <sheetView zoomScale="106" zoomScaleNormal="106" zoomScaleSheetLayoutView="70" workbookViewId="0">
      <selection activeCell="C2" sqref="C2"/>
    </sheetView>
  </sheetViews>
  <sheetFormatPr defaultColWidth="9" defaultRowHeight="13.5" x14ac:dyDescent="0.15"/>
  <cols>
    <col min="1" max="1" width="2.625" style="525" customWidth="1"/>
    <col min="2" max="6" width="9" style="525" bestFit="1" customWidth="1"/>
    <col min="7" max="7" width="10.375" style="525" customWidth="1"/>
    <col min="8" max="8" width="12.625" style="525" customWidth="1"/>
    <col min="9" max="11" width="2.625" style="525" customWidth="1"/>
    <col min="12" max="18" width="9" style="525" bestFit="1" customWidth="1"/>
    <col min="19" max="19" width="2.625" style="525" customWidth="1"/>
    <col min="20" max="16384" width="9" style="525"/>
  </cols>
  <sheetData>
    <row r="1" spans="1:19" ht="27" customHeight="1" x14ac:dyDescent="0.15">
      <c r="A1" s="571" t="s">
        <v>475</v>
      </c>
      <c r="B1" s="571"/>
      <c r="C1" s="571"/>
      <c r="D1" s="571"/>
      <c r="E1" s="571"/>
      <c r="F1" s="571"/>
      <c r="G1" s="571"/>
      <c r="H1" s="571"/>
      <c r="I1" s="571"/>
      <c r="J1" s="571"/>
      <c r="K1" s="571"/>
      <c r="L1" s="571"/>
      <c r="M1" s="571"/>
      <c r="N1" s="571"/>
      <c r="O1" s="571"/>
      <c r="P1" s="571"/>
      <c r="Q1" s="571"/>
      <c r="R1" s="571"/>
      <c r="S1" s="571"/>
    </row>
    <row r="2" spans="1:19" ht="13.5" customHeight="1" x14ac:dyDescent="0.15">
      <c r="A2" s="542"/>
      <c r="B2" s="542"/>
      <c r="C2" s="542"/>
      <c r="D2" s="542"/>
      <c r="E2" s="542"/>
      <c r="F2" s="542"/>
      <c r="G2" s="542"/>
      <c r="H2" s="542"/>
      <c r="I2" s="542"/>
      <c r="J2" s="542"/>
      <c r="K2" s="542"/>
      <c r="L2" s="542"/>
      <c r="M2" s="542"/>
      <c r="N2" s="542"/>
      <c r="O2" s="542"/>
      <c r="P2" s="542"/>
      <c r="Q2" s="542"/>
      <c r="R2" s="542"/>
      <c r="S2" s="542"/>
    </row>
    <row r="3" spans="1:19" ht="3.75" customHeight="1" thickBot="1" x14ac:dyDescent="0.2">
      <c r="A3" s="529"/>
      <c r="B3" s="529"/>
      <c r="C3" s="541"/>
      <c r="D3" s="541"/>
      <c r="E3" s="541"/>
      <c r="F3" s="541"/>
      <c r="G3" s="541"/>
      <c r="H3" s="541"/>
      <c r="I3" s="541"/>
      <c r="J3" s="541"/>
      <c r="K3" s="541"/>
      <c r="L3" s="541"/>
      <c r="M3" s="541"/>
      <c r="N3" s="541"/>
      <c r="O3" s="541"/>
      <c r="P3" s="541"/>
      <c r="Q3" s="541"/>
      <c r="R3" s="541"/>
      <c r="S3" s="541"/>
    </row>
    <row r="4" spans="1:19" ht="14.25" customHeight="1" thickTop="1" x14ac:dyDescent="0.15">
      <c r="A4" s="572" t="s">
        <v>474</v>
      </c>
      <c r="B4" s="573"/>
      <c r="C4" s="573"/>
      <c r="D4" s="573"/>
      <c r="E4" s="573"/>
      <c r="F4" s="573"/>
      <c r="G4" s="573"/>
      <c r="H4" s="573"/>
      <c r="I4" s="573"/>
      <c r="J4" s="573"/>
      <c r="K4" s="573"/>
      <c r="L4" s="573"/>
      <c r="M4" s="573"/>
      <c r="N4" s="573"/>
      <c r="O4" s="573"/>
      <c r="P4" s="573"/>
      <c r="Q4" s="573"/>
      <c r="R4" s="573"/>
      <c r="S4" s="574"/>
    </row>
    <row r="5" spans="1:19" ht="13.5" customHeight="1" x14ac:dyDescent="0.15">
      <c r="A5" s="575"/>
      <c r="B5" s="576"/>
      <c r="C5" s="576"/>
      <c r="D5" s="576"/>
      <c r="E5" s="576"/>
      <c r="F5" s="576"/>
      <c r="G5" s="576"/>
      <c r="H5" s="576"/>
      <c r="I5" s="576"/>
      <c r="J5" s="576"/>
      <c r="K5" s="576"/>
      <c r="L5" s="576"/>
      <c r="M5" s="576"/>
      <c r="N5" s="576"/>
      <c r="O5" s="576"/>
      <c r="P5" s="576"/>
      <c r="Q5" s="576"/>
      <c r="R5" s="576"/>
      <c r="S5" s="577"/>
    </row>
    <row r="6" spans="1:19" x14ac:dyDescent="0.15">
      <c r="A6" s="575"/>
      <c r="B6" s="576"/>
      <c r="C6" s="576"/>
      <c r="D6" s="576"/>
      <c r="E6" s="576"/>
      <c r="F6" s="576"/>
      <c r="G6" s="576"/>
      <c r="H6" s="576"/>
      <c r="I6" s="576"/>
      <c r="J6" s="576"/>
      <c r="K6" s="576"/>
      <c r="L6" s="576"/>
      <c r="M6" s="576"/>
      <c r="N6" s="576"/>
      <c r="O6" s="576"/>
      <c r="P6" s="576"/>
      <c r="Q6" s="576"/>
      <c r="R6" s="576"/>
      <c r="S6" s="577"/>
    </row>
    <row r="7" spans="1:19" x14ac:dyDescent="0.15">
      <c r="A7" s="575"/>
      <c r="B7" s="576"/>
      <c r="C7" s="576"/>
      <c r="D7" s="576"/>
      <c r="E7" s="576"/>
      <c r="F7" s="576"/>
      <c r="G7" s="576"/>
      <c r="H7" s="576"/>
      <c r="I7" s="576"/>
      <c r="J7" s="576"/>
      <c r="K7" s="576"/>
      <c r="L7" s="576"/>
      <c r="M7" s="576"/>
      <c r="N7" s="576"/>
      <c r="O7" s="576"/>
      <c r="P7" s="576"/>
      <c r="Q7" s="576"/>
      <c r="R7" s="576"/>
      <c r="S7" s="577"/>
    </row>
    <row r="8" spans="1:19" x14ac:dyDescent="0.15">
      <c r="A8" s="575"/>
      <c r="B8" s="576"/>
      <c r="C8" s="576"/>
      <c r="D8" s="576"/>
      <c r="E8" s="576"/>
      <c r="F8" s="576"/>
      <c r="G8" s="576"/>
      <c r="H8" s="576"/>
      <c r="I8" s="576"/>
      <c r="J8" s="576"/>
      <c r="K8" s="576"/>
      <c r="L8" s="576"/>
      <c r="M8" s="576"/>
      <c r="N8" s="576"/>
      <c r="O8" s="576"/>
      <c r="P8" s="576"/>
      <c r="Q8" s="576"/>
      <c r="R8" s="576"/>
      <c r="S8" s="577"/>
    </row>
    <row r="9" spans="1:19" x14ac:dyDescent="0.15">
      <c r="A9" s="575"/>
      <c r="B9" s="576"/>
      <c r="C9" s="576"/>
      <c r="D9" s="576"/>
      <c r="E9" s="576"/>
      <c r="F9" s="576"/>
      <c r="G9" s="576"/>
      <c r="H9" s="576"/>
      <c r="I9" s="576"/>
      <c r="J9" s="576"/>
      <c r="K9" s="576"/>
      <c r="L9" s="576"/>
      <c r="M9" s="576"/>
      <c r="N9" s="576"/>
      <c r="O9" s="576"/>
      <c r="P9" s="576"/>
      <c r="Q9" s="576"/>
      <c r="R9" s="576"/>
      <c r="S9" s="577"/>
    </row>
    <row r="10" spans="1:19" x14ac:dyDescent="0.15">
      <c r="A10" s="575"/>
      <c r="B10" s="576"/>
      <c r="C10" s="576"/>
      <c r="D10" s="576"/>
      <c r="E10" s="576"/>
      <c r="F10" s="576"/>
      <c r="G10" s="576"/>
      <c r="H10" s="576"/>
      <c r="I10" s="576"/>
      <c r="J10" s="576"/>
      <c r="K10" s="576"/>
      <c r="L10" s="576"/>
      <c r="M10" s="576"/>
      <c r="N10" s="576"/>
      <c r="O10" s="576"/>
      <c r="P10" s="576"/>
      <c r="Q10" s="576"/>
      <c r="R10" s="576"/>
      <c r="S10" s="577"/>
    </row>
    <row r="11" spans="1:19" x14ac:dyDescent="0.15">
      <c r="A11" s="575"/>
      <c r="B11" s="576"/>
      <c r="C11" s="576"/>
      <c r="D11" s="576"/>
      <c r="E11" s="576"/>
      <c r="F11" s="576"/>
      <c r="G11" s="576"/>
      <c r="H11" s="576"/>
      <c r="I11" s="576"/>
      <c r="J11" s="576"/>
      <c r="K11" s="576"/>
      <c r="L11" s="576"/>
      <c r="M11" s="576"/>
      <c r="N11" s="576"/>
      <c r="O11" s="576"/>
      <c r="P11" s="576"/>
      <c r="Q11" s="576"/>
      <c r="R11" s="576"/>
      <c r="S11" s="577"/>
    </row>
    <row r="12" spans="1:19" ht="14.25" thickBot="1" x14ac:dyDescent="0.2">
      <c r="A12" s="578"/>
      <c r="B12" s="579"/>
      <c r="C12" s="579"/>
      <c r="D12" s="579"/>
      <c r="E12" s="579"/>
      <c r="F12" s="579"/>
      <c r="G12" s="579"/>
      <c r="H12" s="579"/>
      <c r="I12" s="579"/>
      <c r="J12" s="579"/>
      <c r="K12" s="579"/>
      <c r="L12" s="579"/>
      <c r="M12" s="579"/>
      <c r="N12" s="579"/>
      <c r="O12" s="579"/>
      <c r="P12" s="579"/>
      <c r="Q12" s="579"/>
      <c r="R12" s="579"/>
      <c r="S12" s="580"/>
    </row>
    <row r="13" spans="1:19" ht="15" thickTop="1" thickBot="1" x14ac:dyDescent="0.2">
      <c r="A13" s="539"/>
      <c r="B13" s="539"/>
      <c r="C13" s="539"/>
      <c r="D13" s="539"/>
      <c r="E13" s="539"/>
      <c r="F13" s="539"/>
      <c r="G13" s="539"/>
      <c r="H13" s="539"/>
      <c r="I13" s="539"/>
      <c r="J13" s="539"/>
      <c r="K13" s="539"/>
      <c r="L13" s="539"/>
      <c r="M13" s="539"/>
      <c r="N13" s="539"/>
      <c r="O13" s="539"/>
      <c r="P13" s="539"/>
      <c r="Q13" s="539"/>
      <c r="R13" s="539"/>
      <c r="S13" s="539"/>
    </row>
    <row r="14" spans="1:19" ht="14.25" thickTop="1" x14ac:dyDescent="0.15">
      <c r="A14" s="564" t="s">
        <v>473</v>
      </c>
      <c r="B14" s="565"/>
      <c r="C14" s="565"/>
      <c r="D14" s="565"/>
      <c r="E14" s="565"/>
      <c r="F14" s="565"/>
      <c r="G14" s="565"/>
      <c r="H14" s="565"/>
      <c r="I14" s="565"/>
      <c r="J14" s="539"/>
      <c r="K14" s="565"/>
      <c r="L14" s="565"/>
      <c r="M14" s="565"/>
      <c r="N14" s="565"/>
      <c r="O14" s="565"/>
      <c r="P14" s="565"/>
      <c r="Q14" s="565"/>
      <c r="R14" s="565"/>
      <c r="S14" s="566"/>
    </row>
    <row r="15" spans="1:19" x14ac:dyDescent="0.15">
      <c r="A15" s="567"/>
      <c r="B15" s="568"/>
      <c r="C15" s="568"/>
      <c r="D15" s="568"/>
      <c r="E15" s="568"/>
      <c r="F15" s="568"/>
      <c r="G15" s="568"/>
      <c r="H15" s="568"/>
      <c r="I15" s="568"/>
      <c r="J15" s="529"/>
      <c r="K15" s="568"/>
      <c r="L15" s="568"/>
      <c r="M15" s="568"/>
      <c r="N15" s="568"/>
      <c r="O15" s="568"/>
      <c r="P15" s="568"/>
      <c r="Q15" s="568"/>
      <c r="R15" s="568"/>
      <c r="S15" s="569"/>
    </row>
    <row r="16" spans="1:19" ht="20.100000000000001" customHeight="1" x14ac:dyDescent="0.15">
      <c r="A16" s="583" t="s">
        <v>472</v>
      </c>
      <c r="B16" s="584"/>
      <c r="C16" s="584"/>
      <c r="D16" s="584"/>
      <c r="E16" s="584"/>
      <c r="F16" s="584"/>
      <c r="G16" s="584"/>
      <c r="H16" s="584"/>
      <c r="I16" s="584"/>
      <c r="J16" s="584"/>
      <c r="K16" s="584"/>
      <c r="L16" s="584"/>
      <c r="M16" s="584"/>
      <c r="N16" s="584"/>
      <c r="O16" s="584"/>
      <c r="P16" s="584"/>
      <c r="Q16" s="584"/>
      <c r="R16" s="584"/>
      <c r="S16" s="585"/>
    </row>
    <row r="17" spans="1:19" ht="20.100000000000001" customHeight="1" thickBot="1" x14ac:dyDescent="0.2">
      <c r="A17" s="581" t="s">
        <v>471</v>
      </c>
      <c r="B17" s="582"/>
      <c r="C17" s="582"/>
      <c r="D17" s="582"/>
      <c r="E17" s="582"/>
      <c r="F17" s="582"/>
      <c r="G17" s="582"/>
      <c r="H17" s="582"/>
      <c r="I17" s="582"/>
      <c r="J17" s="527"/>
      <c r="K17" s="536"/>
      <c r="L17" s="527"/>
      <c r="M17" s="536"/>
      <c r="N17" s="536"/>
      <c r="O17" s="536"/>
      <c r="P17" s="536"/>
      <c r="Q17" s="536"/>
      <c r="R17" s="536"/>
      <c r="S17" s="535"/>
    </row>
    <row r="18" spans="1:19" ht="15" thickTop="1" thickBot="1" x14ac:dyDescent="0.2">
      <c r="A18" s="529"/>
      <c r="B18" s="540"/>
      <c r="C18" s="529"/>
      <c r="D18" s="529"/>
      <c r="E18" s="529"/>
      <c r="F18" s="529"/>
      <c r="G18" s="529"/>
      <c r="H18" s="529"/>
      <c r="I18" s="529"/>
      <c r="J18" s="529"/>
      <c r="K18" s="529"/>
      <c r="L18" s="529"/>
      <c r="M18" s="529"/>
      <c r="N18" s="529"/>
      <c r="O18" s="529"/>
      <c r="P18" s="529"/>
      <c r="Q18" s="529"/>
      <c r="R18" s="529"/>
      <c r="S18" s="529"/>
    </row>
    <row r="19" spans="1:19" ht="14.25" customHeight="1" thickTop="1" x14ac:dyDescent="0.15">
      <c r="A19" s="564" t="s">
        <v>470</v>
      </c>
      <c r="B19" s="565"/>
      <c r="C19" s="565"/>
      <c r="D19" s="565"/>
      <c r="E19" s="565"/>
      <c r="F19" s="565"/>
      <c r="G19" s="565"/>
      <c r="H19" s="565"/>
      <c r="I19" s="565"/>
      <c r="J19" s="539"/>
      <c r="K19" s="565"/>
      <c r="L19" s="565"/>
      <c r="M19" s="565"/>
      <c r="N19" s="565"/>
      <c r="O19" s="565"/>
      <c r="P19" s="565"/>
      <c r="Q19" s="565"/>
      <c r="R19" s="565"/>
      <c r="S19" s="566"/>
    </row>
    <row r="20" spans="1:19" ht="13.5" customHeight="1" x14ac:dyDescent="0.15">
      <c r="A20" s="567"/>
      <c r="B20" s="568"/>
      <c r="C20" s="568"/>
      <c r="D20" s="568"/>
      <c r="E20" s="568"/>
      <c r="F20" s="568"/>
      <c r="G20" s="568"/>
      <c r="H20" s="568"/>
      <c r="I20" s="568"/>
      <c r="J20" s="529"/>
      <c r="K20" s="568"/>
      <c r="L20" s="568"/>
      <c r="M20" s="568"/>
      <c r="N20" s="568"/>
      <c r="O20" s="568"/>
      <c r="P20" s="568"/>
      <c r="Q20" s="568"/>
      <c r="R20" s="568"/>
      <c r="S20" s="569"/>
    </row>
    <row r="21" spans="1:19" ht="20.100000000000001" customHeight="1" x14ac:dyDescent="0.15">
      <c r="A21" s="532" t="s">
        <v>442</v>
      </c>
      <c r="B21" s="529" t="s">
        <v>469</v>
      </c>
      <c r="C21" s="538"/>
      <c r="D21" s="538"/>
      <c r="E21" s="538"/>
      <c r="F21" s="538"/>
      <c r="G21" s="538"/>
      <c r="H21" s="538"/>
      <c r="I21" s="538"/>
      <c r="J21" s="529"/>
      <c r="K21" s="529"/>
      <c r="L21" s="529"/>
      <c r="M21" s="538"/>
      <c r="N21" s="538"/>
      <c r="O21" s="538"/>
      <c r="P21" s="538"/>
      <c r="Q21" s="538"/>
      <c r="R21" s="538"/>
      <c r="S21" s="537"/>
    </row>
    <row r="22" spans="1:19" ht="20.100000000000001" customHeight="1" thickBot="1" x14ac:dyDescent="0.2">
      <c r="A22" s="528" t="s">
        <v>442</v>
      </c>
      <c r="B22" s="527" t="s">
        <v>468</v>
      </c>
      <c r="C22" s="536"/>
      <c r="D22" s="536"/>
      <c r="E22" s="536"/>
      <c r="F22" s="536"/>
      <c r="G22" s="536"/>
      <c r="H22" s="536"/>
      <c r="I22" s="536"/>
      <c r="J22" s="527"/>
      <c r="K22" s="527"/>
      <c r="L22" s="527"/>
      <c r="M22" s="536"/>
      <c r="N22" s="536"/>
      <c r="O22" s="536"/>
      <c r="P22" s="536"/>
      <c r="Q22" s="536"/>
      <c r="R22" s="536"/>
      <c r="S22" s="535"/>
    </row>
    <row r="23" spans="1:19" ht="15" thickTop="1" thickBot="1" x14ac:dyDescent="0.2">
      <c r="A23" s="527"/>
      <c r="B23" s="534"/>
      <c r="C23" s="527"/>
      <c r="D23" s="527"/>
      <c r="E23" s="527"/>
      <c r="F23" s="527"/>
      <c r="G23" s="527"/>
      <c r="H23" s="527"/>
      <c r="I23" s="527"/>
      <c r="J23" s="529"/>
      <c r="K23" s="527"/>
      <c r="L23" s="527"/>
      <c r="M23" s="527"/>
      <c r="N23" s="527"/>
      <c r="O23" s="527"/>
      <c r="P23" s="527"/>
      <c r="Q23" s="527"/>
      <c r="R23" s="527"/>
      <c r="S23" s="527"/>
    </row>
    <row r="24" spans="1:19" ht="14.25" thickTop="1" x14ac:dyDescent="0.15">
      <c r="A24" s="564" t="s">
        <v>467</v>
      </c>
      <c r="B24" s="565"/>
      <c r="C24" s="565"/>
      <c r="D24" s="565"/>
      <c r="E24" s="565"/>
      <c r="F24" s="565"/>
      <c r="G24" s="565"/>
      <c r="H24" s="565"/>
      <c r="I24" s="566"/>
      <c r="J24" s="529"/>
      <c r="K24" s="564" t="s">
        <v>466</v>
      </c>
      <c r="L24" s="565"/>
      <c r="M24" s="565"/>
      <c r="N24" s="565"/>
      <c r="O24" s="565"/>
      <c r="P24" s="565"/>
      <c r="Q24" s="565"/>
      <c r="R24" s="565"/>
      <c r="S24" s="566"/>
    </row>
    <row r="25" spans="1:19" x14ac:dyDescent="0.15">
      <c r="A25" s="567"/>
      <c r="B25" s="568"/>
      <c r="C25" s="568"/>
      <c r="D25" s="568"/>
      <c r="E25" s="568"/>
      <c r="F25" s="568"/>
      <c r="G25" s="568"/>
      <c r="H25" s="568"/>
      <c r="I25" s="569"/>
      <c r="J25" s="529"/>
      <c r="K25" s="567"/>
      <c r="L25" s="568"/>
      <c r="M25" s="568"/>
      <c r="N25" s="568"/>
      <c r="O25" s="568"/>
      <c r="P25" s="568"/>
      <c r="Q25" s="568"/>
      <c r="R25" s="568"/>
      <c r="S25" s="569"/>
    </row>
    <row r="26" spans="1:19" ht="20.100000000000001" customHeight="1" x14ac:dyDescent="0.15">
      <c r="A26" s="532" t="s">
        <v>442</v>
      </c>
      <c r="B26" s="529" t="s">
        <v>465</v>
      </c>
      <c r="C26" s="529"/>
      <c r="D26" s="529"/>
      <c r="E26" s="529"/>
      <c r="F26" s="529"/>
      <c r="G26" s="529"/>
      <c r="H26" s="529"/>
      <c r="I26" s="530"/>
      <c r="J26" s="529"/>
      <c r="K26" s="532" t="s">
        <v>442</v>
      </c>
      <c r="L26" s="529" t="s">
        <v>464</v>
      </c>
      <c r="M26" s="529"/>
      <c r="N26" s="529"/>
      <c r="O26" s="529"/>
      <c r="P26" s="529"/>
      <c r="Q26" s="529"/>
      <c r="R26" s="529"/>
      <c r="S26" s="530"/>
    </row>
    <row r="27" spans="1:19" ht="20.100000000000001" customHeight="1" x14ac:dyDescent="0.15">
      <c r="A27" s="532" t="s">
        <v>442</v>
      </c>
      <c r="B27" s="529" t="s">
        <v>463</v>
      </c>
      <c r="C27" s="529"/>
      <c r="D27" s="529"/>
      <c r="E27" s="529"/>
      <c r="F27" s="529"/>
      <c r="G27" s="529"/>
      <c r="H27" s="529"/>
      <c r="I27" s="530"/>
      <c r="J27" s="529"/>
      <c r="K27" s="532"/>
      <c r="L27" s="525" t="s">
        <v>462</v>
      </c>
      <c r="M27" s="529"/>
      <c r="N27" s="529"/>
      <c r="O27" s="529"/>
      <c r="P27" s="529"/>
      <c r="Q27" s="529"/>
      <c r="R27" s="529"/>
      <c r="S27" s="530"/>
    </row>
    <row r="28" spans="1:19" ht="20.100000000000001" customHeight="1" x14ac:dyDescent="0.15">
      <c r="A28" s="532" t="s">
        <v>442</v>
      </c>
      <c r="B28" s="529" t="s">
        <v>461</v>
      </c>
      <c r="C28" s="529"/>
      <c r="D28" s="529"/>
      <c r="E28" s="529"/>
      <c r="F28" s="529"/>
      <c r="G28" s="529"/>
      <c r="H28" s="529"/>
      <c r="I28" s="530"/>
      <c r="J28" s="529"/>
      <c r="K28" s="532"/>
      <c r="L28" s="529" t="s">
        <v>460</v>
      </c>
      <c r="M28" s="529"/>
      <c r="N28" s="529"/>
      <c r="O28" s="529"/>
      <c r="P28" s="529"/>
      <c r="Q28" s="529"/>
      <c r="R28" s="529"/>
      <c r="S28" s="530"/>
    </row>
    <row r="29" spans="1:19" ht="20.100000000000001" customHeight="1" x14ac:dyDescent="0.15">
      <c r="A29" s="532" t="s">
        <v>442</v>
      </c>
      <c r="B29" s="529" t="s">
        <v>459</v>
      </c>
      <c r="C29" s="529"/>
      <c r="D29" s="529"/>
      <c r="E29" s="529"/>
      <c r="F29" s="529"/>
      <c r="G29" s="529"/>
      <c r="H29" s="529"/>
      <c r="I29" s="530"/>
      <c r="J29" s="529"/>
      <c r="K29" s="532" t="s">
        <v>442</v>
      </c>
      <c r="L29" s="529" t="s">
        <v>458</v>
      </c>
      <c r="M29" s="529"/>
      <c r="N29" s="529"/>
      <c r="O29" s="529"/>
      <c r="P29" s="529"/>
      <c r="Q29" s="529"/>
      <c r="R29" s="529"/>
      <c r="S29" s="530"/>
    </row>
    <row r="30" spans="1:19" ht="20.100000000000001" customHeight="1" x14ac:dyDescent="0.15">
      <c r="A30" s="532" t="s">
        <v>442</v>
      </c>
      <c r="B30" s="529" t="s">
        <v>457</v>
      </c>
      <c r="C30" s="529"/>
      <c r="D30" s="529"/>
      <c r="E30" s="529"/>
      <c r="F30" s="529"/>
      <c r="G30" s="529"/>
      <c r="H30" s="529"/>
      <c r="I30" s="530"/>
      <c r="J30" s="529"/>
      <c r="K30" s="532"/>
      <c r="L30" s="529" t="s">
        <v>456</v>
      </c>
      <c r="M30" s="529"/>
      <c r="N30" s="529"/>
      <c r="O30" s="529"/>
      <c r="P30" s="529"/>
      <c r="Q30" s="529"/>
      <c r="R30" s="529"/>
      <c r="S30" s="530"/>
    </row>
    <row r="31" spans="1:19" ht="20.100000000000001" customHeight="1" x14ac:dyDescent="0.15">
      <c r="A31" s="532"/>
      <c r="B31" s="529" t="s">
        <v>455</v>
      </c>
      <c r="C31" s="529"/>
      <c r="D31" s="529"/>
      <c r="E31" s="529"/>
      <c r="F31" s="529"/>
      <c r="G31" s="529"/>
      <c r="H31" s="529"/>
      <c r="I31" s="530"/>
      <c r="J31" s="529"/>
      <c r="K31" s="532" t="s">
        <v>442</v>
      </c>
      <c r="L31" s="529" t="s">
        <v>454</v>
      </c>
      <c r="M31" s="529"/>
      <c r="N31" s="529"/>
      <c r="O31" s="529"/>
      <c r="P31" s="529"/>
      <c r="Q31" s="529"/>
      <c r="R31" s="529"/>
      <c r="S31" s="530"/>
    </row>
    <row r="32" spans="1:19" ht="20.100000000000001" customHeight="1" x14ac:dyDescent="0.15">
      <c r="A32" s="532"/>
      <c r="B32" s="529" t="s">
        <v>453</v>
      </c>
      <c r="C32" s="529"/>
      <c r="D32" s="529"/>
      <c r="E32" s="529"/>
      <c r="F32" s="529"/>
      <c r="G32" s="529"/>
      <c r="H32" s="529"/>
      <c r="I32" s="530"/>
      <c r="J32" s="529"/>
      <c r="K32" s="532"/>
      <c r="L32" s="529" t="s">
        <v>452</v>
      </c>
      <c r="M32" s="531"/>
      <c r="N32" s="531"/>
      <c r="O32" s="529"/>
      <c r="P32" s="529"/>
      <c r="Q32" s="529"/>
      <c r="R32" s="529"/>
      <c r="S32" s="530"/>
    </row>
    <row r="33" spans="1:19" ht="20.100000000000001" customHeight="1" x14ac:dyDescent="0.15">
      <c r="A33" s="532"/>
      <c r="B33" s="529" t="s">
        <v>451</v>
      </c>
      <c r="C33" s="529"/>
      <c r="D33" s="529"/>
      <c r="E33" s="529"/>
      <c r="F33" s="529"/>
      <c r="G33" s="529"/>
      <c r="H33" s="529"/>
      <c r="I33" s="530"/>
      <c r="J33" s="529"/>
      <c r="K33" s="532" t="s">
        <v>442</v>
      </c>
      <c r="L33" s="529" t="s">
        <v>450</v>
      </c>
      <c r="M33" s="533"/>
      <c r="N33" s="533"/>
      <c r="O33" s="533"/>
      <c r="P33" s="529"/>
      <c r="Q33" s="529"/>
      <c r="R33" s="529"/>
      <c r="S33" s="530"/>
    </row>
    <row r="34" spans="1:19" ht="20.100000000000001" customHeight="1" x14ac:dyDescent="0.15">
      <c r="A34" s="532"/>
      <c r="B34" s="529" t="s">
        <v>449</v>
      </c>
      <c r="C34" s="529"/>
      <c r="D34" s="529"/>
      <c r="E34" s="529"/>
      <c r="F34" s="529"/>
      <c r="G34" s="529"/>
      <c r="H34" s="529"/>
      <c r="I34" s="530"/>
      <c r="J34" s="529"/>
      <c r="K34" s="532" t="s">
        <v>442</v>
      </c>
      <c r="L34" s="529" t="s">
        <v>448</v>
      </c>
      <c r="M34" s="533"/>
      <c r="N34" s="533"/>
      <c r="O34" s="533"/>
      <c r="P34" s="529"/>
      <c r="Q34" s="529"/>
      <c r="R34" s="529"/>
      <c r="S34" s="530"/>
    </row>
    <row r="35" spans="1:19" ht="20.100000000000001" customHeight="1" x14ac:dyDescent="0.15">
      <c r="A35" s="532" t="s">
        <v>442</v>
      </c>
      <c r="B35" s="529" t="s">
        <v>447</v>
      </c>
      <c r="C35" s="529"/>
      <c r="D35" s="529"/>
      <c r="E35" s="529"/>
      <c r="F35" s="529"/>
      <c r="G35" s="529"/>
      <c r="H35" s="529"/>
      <c r="I35" s="530"/>
      <c r="J35" s="529"/>
      <c r="K35" s="532"/>
      <c r="L35" s="529" t="s">
        <v>446</v>
      </c>
      <c r="M35" s="533"/>
      <c r="N35" s="533"/>
      <c r="O35" s="533"/>
      <c r="P35" s="529"/>
      <c r="Q35" s="529"/>
      <c r="R35" s="529"/>
      <c r="S35" s="530"/>
    </row>
    <row r="36" spans="1:19" ht="20.100000000000001" customHeight="1" x14ac:dyDescent="0.15">
      <c r="A36" s="532"/>
      <c r="B36" s="529" t="s">
        <v>445</v>
      </c>
      <c r="C36" s="529"/>
      <c r="D36" s="529"/>
      <c r="E36" s="529"/>
      <c r="F36" s="529"/>
      <c r="G36" s="529"/>
      <c r="H36" s="529"/>
      <c r="I36" s="530"/>
      <c r="J36" s="529"/>
      <c r="K36" s="532"/>
      <c r="L36" s="529"/>
      <c r="M36" s="529"/>
      <c r="N36" s="529"/>
      <c r="O36" s="529"/>
      <c r="P36" s="529"/>
      <c r="Q36" s="529"/>
      <c r="R36" s="529"/>
      <c r="S36" s="530"/>
    </row>
    <row r="37" spans="1:19" ht="20.100000000000001" customHeight="1" x14ac:dyDescent="0.15">
      <c r="A37" s="532" t="s">
        <v>442</v>
      </c>
      <c r="B37" s="529" t="s">
        <v>444</v>
      </c>
      <c r="C37" s="529"/>
      <c r="D37" s="529"/>
      <c r="E37" s="529"/>
      <c r="F37" s="529"/>
      <c r="G37" s="529"/>
      <c r="H37" s="529"/>
      <c r="I37" s="530"/>
      <c r="J37" s="529"/>
      <c r="K37" s="532"/>
      <c r="L37" s="531"/>
      <c r="M37" s="529"/>
      <c r="N37" s="529"/>
      <c r="O37" s="529"/>
      <c r="P37" s="529"/>
      <c r="Q37" s="529"/>
      <c r="R37" s="529"/>
      <c r="S37" s="530"/>
    </row>
    <row r="38" spans="1:19" ht="20.100000000000001" customHeight="1" x14ac:dyDescent="0.15">
      <c r="A38" s="532" t="s">
        <v>442</v>
      </c>
      <c r="B38" s="529" t="s">
        <v>443</v>
      </c>
      <c r="C38" s="529"/>
      <c r="D38" s="529"/>
      <c r="E38" s="529"/>
      <c r="F38" s="529"/>
      <c r="G38" s="529"/>
      <c r="H38" s="529"/>
      <c r="I38" s="530"/>
      <c r="J38" s="529"/>
      <c r="K38" s="532"/>
      <c r="L38" s="529"/>
      <c r="M38" s="529"/>
      <c r="N38" s="529"/>
      <c r="O38" s="529"/>
      <c r="P38" s="529"/>
      <c r="Q38" s="529"/>
      <c r="R38" s="529"/>
      <c r="S38" s="530"/>
    </row>
    <row r="39" spans="1:19" ht="20.100000000000001" customHeight="1" x14ac:dyDescent="0.15">
      <c r="A39" s="532" t="s">
        <v>442</v>
      </c>
      <c r="B39" s="529" t="s">
        <v>441</v>
      </c>
      <c r="C39" s="529"/>
      <c r="D39" s="529"/>
      <c r="E39" s="529"/>
      <c r="F39" s="529"/>
      <c r="G39" s="529"/>
      <c r="H39" s="529"/>
      <c r="I39" s="530"/>
      <c r="J39" s="529"/>
      <c r="K39" s="532"/>
      <c r="L39" s="531"/>
      <c r="M39" s="531"/>
      <c r="N39" s="531"/>
      <c r="O39" s="531"/>
      <c r="P39" s="531"/>
      <c r="Q39" s="531"/>
      <c r="R39" s="531"/>
      <c r="S39" s="530"/>
    </row>
    <row r="40" spans="1:19" ht="20.100000000000001" customHeight="1" thickBot="1" x14ac:dyDescent="0.2">
      <c r="A40" s="528"/>
      <c r="B40" s="527"/>
      <c r="C40" s="527"/>
      <c r="D40" s="527"/>
      <c r="E40" s="527"/>
      <c r="F40" s="527"/>
      <c r="G40" s="527"/>
      <c r="H40" s="527"/>
      <c r="I40" s="526"/>
      <c r="J40" s="529"/>
      <c r="K40" s="528"/>
      <c r="L40" s="527"/>
      <c r="M40" s="527"/>
      <c r="N40" s="527"/>
      <c r="O40" s="527"/>
      <c r="P40" s="527"/>
      <c r="Q40" s="527"/>
      <c r="R40" s="527"/>
      <c r="S40" s="526"/>
    </row>
    <row r="41" spans="1:19" ht="21" customHeight="1" thickTop="1" x14ac:dyDescent="0.15">
      <c r="A41" s="570" t="s">
        <v>440</v>
      </c>
      <c r="B41" s="570"/>
      <c r="C41" s="570"/>
      <c r="D41" s="570"/>
      <c r="E41" s="570"/>
      <c r="F41" s="570"/>
      <c r="G41" s="570"/>
      <c r="H41" s="570"/>
      <c r="I41" s="570"/>
      <c r="J41" s="570"/>
      <c r="K41" s="570"/>
      <c r="L41" s="570"/>
      <c r="M41" s="570"/>
      <c r="N41" s="570"/>
      <c r="O41" s="570"/>
      <c r="P41" s="570"/>
      <c r="Q41" s="570"/>
      <c r="R41" s="570"/>
      <c r="S41" s="570"/>
    </row>
  </sheetData>
  <mergeCells count="11">
    <mergeCell ref="A1:S1"/>
    <mergeCell ref="A4:S12"/>
    <mergeCell ref="A14:I15"/>
    <mergeCell ref="K14:S15"/>
    <mergeCell ref="A17:I17"/>
    <mergeCell ref="A16:S16"/>
    <mergeCell ref="A24:I25"/>
    <mergeCell ref="K24:S25"/>
    <mergeCell ref="A41:S41"/>
    <mergeCell ref="A19:I20"/>
    <mergeCell ref="K19:S20"/>
  </mergeCells>
  <phoneticPr fontId="2"/>
  <printOptions horizontalCentered="1"/>
  <pageMargins left="0.19685039370078741" right="0" top="0.27559055118110237" bottom="0.19685039370078741" header="0.51181102362204722" footer="0.51181102362204722"/>
  <pageSetup paperSize="9" scale="87" firstPageNumber="42949631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7DB63-433F-40F5-8A80-275CBCF5CC18}">
  <dimension ref="A1:S36"/>
  <sheetViews>
    <sheetView zoomScale="110" zoomScaleNormal="110" workbookViewId="0">
      <selection sqref="A1:S1"/>
    </sheetView>
  </sheetViews>
  <sheetFormatPr defaultRowHeight="13.5" x14ac:dyDescent="0.15"/>
  <cols>
    <col min="1" max="1" width="16.25" customWidth="1"/>
    <col min="2" max="2" width="0.5" customWidth="1"/>
    <col min="3" max="3" width="10.625" style="499" customWidth="1"/>
    <col min="4" max="4" width="0.5" style="499" customWidth="1"/>
    <col min="5" max="5" width="11.875" style="498" customWidth="1"/>
    <col min="6" max="6" width="0.5" style="498" customWidth="1"/>
    <col min="7" max="7" width="15" customWidth="1"/>
    <col min="8" max="8" width="0.5" customWidth="1"/>
    <col min="9" max="9" width="11.875" style="498" customWidth="1"/>
    <col min="10" max="10" width="3.375" customWidth="1"/>
    <col min="11" max="11" width="16.25" customWidth="1"/>
    <col min="12" max="12" width="0.5" customWidth="1"/>
    <col min="13" max="13" width="10.625" customWidth="1"/>
    <col min="14" max="14" width="0.5" customWidth="1"/>
    <col min="15" max="15" width="11.875" customWidth="1"/>
    <col min="16" max="16" width="0.5" customWidth="1"/>
    <col min="17" max="17" width="15" style="497" customWidth="1"/>
    <col min="18" max="18" width="0.5" style="497" customWidth="1"/>
    <col min="19" max="19" width="11.75" customWidth="1"/>
  </cols>
  <sheetData>
    <row r="1" spans="1:19" ht="18.75" x14ac:dyDescent="0.15">
      <c r="A1" s="586" t="s">
        <v>439</v>
      </c>
      <c r="B1" s="586"/>
      <c r="C1" s="586"/>
      <c r="D1" s="586"/>
      <c r="E1" s="586"/>
      <c r="F1" s="586"/>
      <c r="G1" s="586"/>
      <c r="H1" s="586"/>
      <c r="I1" s="586"/>
      <c r="J1" s="586"/>
      <c r="K1" s="586"/>
      <c r="L1" s="586"/>
      <c r="M1" s="586"/>
      <c r="N1" s="586"/>
      <c r="O1" s="586"/>
      <c r="P1" s="586"/>
      <c r="Q1" s="586"/>
      <c r="R1" s="586"/>
      <c r="S1" s="586"/>
    </row>
    <row r="2" spans="1:19" ht="11.25" customHeight="1" x14ac:dyDescent="0.15">
      <c r="A2" s="587" t="s">
        <v>499</v>
      </c>
      <c r="B2" s="587"/>
      <c r="C2" s="587"/>
      <c r="D2" s="587"/>
      <c r="E2" s="587"/>
      <c r="F2" s="587"/>
      <c r="G2" s="587"/>
      <c r="H2" s="587"/>
      <c r="I2" s="587"/>
      <c r="J2" s="587"/>
      <c r="K2" s="587"/>
      <c r="L2" s="587"/>
      <c r="M2" s="587"/>
      <c r="N2" s="587"/>
      <c r="O2" s="587"/>
      <c r="P2" s="587"/>
      <c r="Q2" s="587"/>
      <c r="R2" s="587"/>
      <c r="S2" s="587"/>
    </row>
    <row r="3" spans="1:19" ht="3.75" customHeight="1" x14ac:dyDescent="0.15"/>
    <row r="4" spans="1:19" ht="15.6" customHeight="1" x14ac:dyDescent="0.15">
      <c r="A4" s="521" t="s">
        <v>438</v>
      </c>
      <c r="B4" s="506"/>
      <c r="C4" s="524" t="s">
        <v>437</v>
      </c>
      <c r="D4" s="523"/>
      <c r="E4" s="520" t="s">
        <v>436</v>
      </c>
      <c r="F4" s="522"/>
      <c r="G4" s="521" t="s">
        <v>435</v>
      </c>
      <c r="H4" s="506"/>
      <c r="I4" s="520" t="s">
        <v>434</v>
      </c>
      <c r="J4" s="506"/>
      <c r="K4" s="521" t="s">
        <v>438</v>
      </c>
      <c r="L4" s="506"/>
      <c r="M4" s="524" t="s">
        <v>437</v>
      </c>
      <c r="N4" s="523"/>
      <c r="O4" s="520" t="s">
        <v>436</v>
      </c>
      <c r="P4" s="522"/>
      <c r="Q4" s="521" t="s">
        <v>435</v>
      </c>
      <c r="R4" s="506"/>
      <c r="S4" s="520" t="s">
        <v>434</v>
      </c>
    </row>
    <row r="5" spans="1:19" ht="15.6" customHeight="1" x14ac:dyDescent="0.15">
      <c r="A5" s="506" t="s">
        <v>433</v>
      </c>
      <c r="B5" s="506"/>
      <c r="C5" s="516">
        <f>SUM(C6,C15,C19,C22,C25,C29,M6,M11,M16)</f>
        <v>25894.98</v>
      </c>
      <c r="D5" s="516"/>
      <c r="E5" s="515">
        <f>SUM(E7:E14,E16:E18,E20:E21,E23:E24,E26:E28,E30:E32,O7:O10,O12:O15,O17:O20)</f>
        <v>1160648</v>
      </c>
      <c r="F5" s="515"/>
      <c r="G5" s="503">
        <f t="shared" ref="G5:G32" si="0">E5/C5</f>
        <v>44.821351474301196</v>
      </c>
      <c r="H5" s="503"/>
      <c r="I5" s="515">
        <f>SUM(I7:I14,I16:I18,I20:I21,I23:I24,I26:I28,I30:I32,S7:S10,S12:S15,S17:S20)</f>
        <v>534969</v>
      </c>
      <c r="J5" s="502"/>
      <c r="K5" s="506"/>
      <c r="L5" s="506"/>
      <c r="M5" s="502"/>
      <c r="N5" s="502"/>
      <c r="O5" s="502"/>
      <c r="P5" s="502"/>
      <c r="Q5" s="503"/>
      <c r="R5" s="503"/>
      <c r="S5" s="502"/>
    </row>
    <row r="6" spans="1:19" ht="15.6" customHeight="1" x14ac:dyDescent="0.15">
      <c r="A6" s="513" t="s">
        <v>432</v>
      </c>
      <c r="B6" s="512"/>
      <c r="C6" s="511">
        <f>SUM(C7:C14)</f>
        <v>3641.7700000000004</v>
      </c>
      <c r="D6" s="511"/>
      <c r="E6" s="510">
        <f>SUM(E7:E14)</f>
        <v>451428</v>
      </c>
      <c r="F6" s="510"/>
      <c r="G6" s="509">
        <f t="shared" si="0"/>
        <v>123.95840484160173</v>
      </c>
      <c r="H6" s="509"/>
      <c r="I6" s="508">
        <f>SUM(I7:I14)</f>
        <v>211749</v>
      </c>
      <c r="J6" s="502"/>
      <c r="K6" s="513" t="s">
        <v>431</v>
      </c>
      <c r="L6" s="512"/>
      <c r="M6" s="519">
        <f>SUM(M7:M10)</f>
        <v>2670.51</v>
      </c>
      <c r="N6" s="519"/>
      <c r="O6" s="510">
        <f>SUM(O7:O10)</f>
        <v>70627</v>
      </c>
      <c r="P6" s="518"/>
      <c r="Q6" s="509">
        <f t="shared" ref="Q6:Q20" si="1">O6/M6</f>
        <v>26.447008249360607</v>
      </c>
      <c r="R6" s="509"/>
      <c r="S6" s="517">
        <f>SUM(S7:S10)</f>
        <v>34662</v>
      </c>
    </row>
    <row r="7" spans="1:19" ht="15.6" customHeight="1" x14ac:dyDescent="0.15">
      <c r="A7" s="506" t="s">
        <v>430</v>
      </c>
      <c r="B7" s="506"/>
      <c r="C7" s="505">
        <v>886.47</v>
      </c>
      <c r="D7" s="505"/>
      <c r="E7" s="504">
        <v>283276</v>
      </c>
      <c r="F7" s="504"/>
      <c r="G7" s="507">
        <f t="shared" si="0"/>
        <v>319.55508928672145</v>
      </c>
      <c r="H7" s="503"/>
      <c r="I7" s="504">
        <v>138578</v>
      </c>
      <c r="J7" s="502"/>
      <c r="K7" s="506" t="s">
        <v>429</v>
      </c>
      <c r="L7" s="506"/>
      <c r="M7" s="516">
        <v>1259.1500000000001</v>
      </c>
      <c r="N7" s="516"/>
      <c r="O7" s="504">
        <v>46470</v>
      </c>
      <c r="P7" s="515"/>
      <c r="Q7" s="507">
        <f t="shared" si="1"/>
        <v>36.905849183973309</v>
      </c>
      <c r="R7" s="503"/>
      <c r="S7" s="515">
        <v>22726</v>
      </c>
    </row>
    <row r="8" spans="1:19" ht="15.6" customHeight="1" x14ac:dyDescent="0.15">
      <c r="A8" s="506" t="s">
        <v>428</v>
      </c>
      <c r="B8" s="506"/>
      <c r="C8" s="505">
        <v>608.82000000000005</v>
      </c>
      <c r="D8" s="505"/>
      <c r="E8" s="504">
        <v>14849</v>
      </c>
      <c r="F8" s="504"/>
      <c r="G8" s="503">
        <f t="shared" si="0"/>
        <v>24.38980322591242</v>
      </c>
      <c r="H8" s="503"/>
      <c r="I8" s="504">
        <v>6401</v>
      </c>
      <c r="J8" s="502"/>
      <c r="K8" s="506" t="s">
        <v>427</v>
      </c>
      <c r="L8" s="506"/>
      <c r="M8" s="516">
        <v>262.81</v>
      </c>
      <c r="N8" s="516"/>
      <c r="O8" s="504">
        <v>13474</v>
      </c>
      <c r="P8" s="515"/>
      <c r="Q8" s="503">
        <f t="shared" si="1"/>
        <v>51.268977588371826</v>
      </c>
      <c r="R8" s="503"/>
      <c r="S8" s="515">
        <v>6459</v>
      </c>
    </row>
    <row r="9" spans="1:19" ht="15.6" customHeight="1" x14ac:dyDescent="0.15">
      <c r="A9" s="506" t="s">
        <v>426</v>
      </c>
      <c r="B9" s="506"/>
      <c r="C9" s="505">
        <v>434.96</v>
      </c>
      <c r="D9" s="505"/>
      <c r="E9" s="504">
        <v>5183</v>
      </c>
      <c r="F9" s="504"/>
      <c r="G9" s="503">
        <f t="shared" si="0"/>
        <v>11.916038256391392</v>
      </c>
      <c r="H9" s="503"/>
      <c r="I9" s="504">
        <v>2651</v>
      </c>
      <c r="J9" s="502"/>
      <c r="K9" s="506" t="s">
        <v>425</v>
      </c>
      <c r="L9" s="506"/>
      <c r="M9" s="516">
        <v>992.36</v>
      </c>
      <c r="N9" s="516"/>
      <c r="O9" s="504">
        <v>7857</v>
      </c>
      <c r="P9" s="515"/>
      <c r="Q9" s="503">
        <f t="shared" si="1"/>
        <v>7.9174896207021641</v>
      </c>
      <c r="R9" s="503"/>
      <c r="S9" s="515">
        <v>4124</v>
      </c>
    </row>
    <row r="10" spans="1:19" ht="15.6" customHeight="1" x14ac:dyDescent="0.15">
      <c r="A10" s="506" t="s">
        <v>424</v>
      </c>
      <c r="B10" s="506"/>
      <c r="C10" s="505">
        <v>360.46</v>
      </c>
      <c r="D10" s="505"/>
      <c r="E10" s="504">
        <v>11251</v>
      </c>
      <c r="F10" s="504"/>
      <c r="G10" s="503">
        <f t="shared" si="0"/>
        <v>31.212894634633525</v>
      </c>
      <c r="H10" s="503"/>
      <c r="I10" s="504">
        <v>5347</v>
      </c>
      <c r="J10" s="502"/>
      <c r="K10" s="506" t="s">
        <v>423</v>
      </c>
      <c r="L10" s="506"/>
      <c r="M10" s="516">
        <v>156.19</v>
      </c>
      <c r="N10" s="516"/>
      <c r="O10" s="504">
        <v>2826</v>
      </c>
      <c r="P10" s="515"/>
      <c r="Q10" s="503">
        <f t="shared" si="1"/>
        <v>18.093347845572701</v>
      </c>
      <c r="R10" s="503"/>
      <c r="S10" s="515">
        <v>1353</v>
      </c>
    </row>
    <row r="11" spans="1:19" ht="15.6" customHeight="1" x14ac:dyDescent="0.15">
      <c r="A11" s="506" t="s">
        <v>422</v>
      </c>
      <c r="B11" s="506"/>
      <c r="C11" s="505">
        <v>862.3</v>
      </c>
      <c r="D11" s="505"/>
      <c r="E11" s="504">
        <v>22640</v>
      </c>
      <c r="F11" s="504"/>
      <c r="G11" s="503">
        <f t="shared" si="0"/>
        <v>26.255363562565233</v>
      </c>
      <c r="H11" s="503"/>
      <c r="I11" s="504">
        <v>10602</v>
      </c>
      <c r="J11" s="502"/>
      <c r="K11" s="513" t="s">
        <v>421</v>
      </c>
      <c r="L11" s="512"/>
      <c r="M11" s="519">
        <f>SUM(M12:M15)</f>
        <v>1076.8799999999999</v>
      </c>
      <c r="N11" s="519"/>
      <c r="O11" s="510">
        <f>SUM(O12:O15)</f>
        <v>50880</v>
      </c>
      <c r="P11" s="518"/>
      <c r="Q11" s="509">
        <f t="shared" si="1"/>
        <v>47.247604189881883</v>
      </c>
      <c r="R11" s="509"/>
      <c r="S11" s="517">
        <f>SUM(S12:S15)</f>
        <v>24966</v>
      </c>
    </row>
    <row r="12" spans="1:19" ht="15.6" customHeight="1" x14ac:dyDescent="0.15">
      <c r="A12" s="506" t="s">
        <v>420</v>
      </c>
      <c r="B12" s="506"/>
      <c r="C12" s="505">
        <v>182.46</v>
      </c>
      <c r="D12" s="505"/>
      <c r="E12" s="504">
        <v>55035</v>
      </c>
      <c r="F12" s="504"/>
      <c r="G12" s="503">
        <f t="shared" si="0"/>
        <v>301.62775402828015</v>
      </c>
      <c r="H12" s="503"/>
      <c r="I12" s="504">
        <v>24166</v>
      </c>
      <c r="J12" s="502"/>
      <c r="K12" s="506" t="s">
        <v>419</v>
      </c>
      <c r="L12" s="506"/>
      <c r="M12" s="516">
        <v>623.5</v>
      </c>
      <c r="N12" s="516"/>
      <c r="O12" s="504">
        <v>30845</v>
      </c>
      <c r="P12" s="515"/>
      <c r="Q12" s="507">
        <f t="shared" si="1"/>
        <v>49.470729751403368</v>
      </c>
      <c r="R12" s="503"/>
      <c r="S12" s="515">
        <v>15432</v>
      </c>
    </row>
    <row r="13" spans="1:19" ht="15.6" customHeight="1" x14ac:dyDescent="0.15">
      <c r="A13" s="506" t="s">
        <v>418</v>
      </c>
      <c r="B13" s="506"/>
      <c r="C13" s="505">
        <v>238.98</v>
      </c>
      <c r="D13" s="505"/>
      <c r="E13" s="504">
        <v>31881</v>
      </c>
      <c r="F13" s="504"/>
      <c r="G13" s="503">
        <f t="shared" si="0"/>
        <v>133.4044689932212</v>
      </c>
      <c r="H13" s="503"/>
      <c r="I13" s="504">
        <v>12924</v>
      </c>
      <c r="J13" s="502"/>
      <c r="K13" s="506" t="s">
        <v>417</v>
      </c>
      <c r="L13" s="506"/>
      <c r="M13" s="516">
        <v>69.66</v>
      </c>
      <c r="N13" s="516"/>
      <c r="O13" s="504">
        <v>2270</v>
      </c>
      <c r="P13" s="515"/>
      <c r="Q13" s="503">
        <f t="shared" si="1"/>
        <v>32.586850416307783</v>
      </c>
      <c r="R13" s="503"/>
      <c r="S13" s="515">
        <v>1084</v>
      </c>
    </row>
    <row r="14" spans="1:19" ht="15.6" customHeight="1" x14ac:dyDescent="0.15">
      <c r="A14" s="506" t="s">
        <v>416</v>
      </c>
      <c r="B14" s="506"/>
      <c r="C14" s="505">
        <v>67.319999999999993</v>
      </c>
      <c r="D14" s="505"/>
      <c r="E14" s="504">
        <v>27313</v>
      </c>
      <c r="F14" s="504"/>
      <c r="G14" s="514">
        <f t="shared" si="0"/>
        <v>405.71895424836606</v>
      </c>
      <c r="H14" s="503"/>
      <c r="I14" s="504">
        <v>11080</v>
      </c>
      <c r="J14" s="502"/>
      <c r="K14" s="506" t="s">
        <v>415</v>
      </c>
      <c r="L14" s="506"/>
      <c r="M14" s="516">
        <v>302.92</v>
      </c>
      <c r="N14" s="516"/>
      <c r="O14" s="504">
        <v>14053</v>
      </c>
      <c r="P14" s="515"/>
      <c r="Q14" s="503">
        <f t="shared" si="1"/>
        <v>46.391786610326157</v>
      </c>
      <c r="R14" s="503"/>
      <c r="S14" s="515">
        <v>6770</v>
      </c>
    </row>
    <row r="15" spans="1:19" ht="15.6" customHeight="1" x14ac:dyDescent="0.15">
      <c r="A15" s="513" t="s">
        <v>414</v>
      </c>
      <c r="B15" s="512"/>
      <c r="C15" s="511">
        <f>SUM(C16:C18)</f>
        <v>1936.68</v>
      </c>
      <c r="D15" s="511"/>
      <c r="E15" s="510">
        <f>SUM(E16:E18)</f>
        <v>186774</v>
      </c>
      <c r="F15" s="510"/>
      <c r="G15" s="509">
        <f t="shared" si="0"/>
        <v>96.440299894665088</v>
      </c>
      <c r="H15" s="509"/>
      <c r="I15" s="508">
        <f>SUM(I16:I18)</f>
        <v>82431</v>
      </c>
      <c r="J15" s="502"/>
      <c r="K15" s="506" t="s">
        <v>413</v>
      </c>
      <c r="L15" s="506"/>
      <c r="M15" s="516">
        <v>80.8</v>
      </c>
      <c r="N15" s="516"/>
      <c r="O15" s="504">
        <v>3712</v>
      </c>
      <c r="P15" s="515"/>
      <c r="Q15" s="514">
        <f t="shared" si="1"/>
        <v>45.940594059405939</v>
      </c>
      <c r="R15" s="503"/>
      <c r="S15" s="515">
        <v>1680</v>
      </c>
    </row>
    <row r="16" spans="1:19" ht="15.6" customHeight="1" x14ac:dyDescent="0.15">
      <c r="A16" s="506" t="s">
        <v>412</v>
      </c>
      <c r="B16" s="506"/>
      <c r="C16" s="505">
        <v>908.39</v>
      </c>
      <c r="D16" s="505"/>
      <c r="E16" s="504">
        <v>89797</v>
      </c>
      <c r="F16" s="504"/>
      <c r="G16" s="507">
        <f t="shared" si="0"/>
        <v>98.852915597926</v>
      </c>
      <c r="H16" s="503"/>
      <c r="I16" s="504">
        <v>38848</v>
      </c>
      <c r="J16" s="502"/>
      <c r="K16" s="513" t="s">
        <v>411</v>
      </c>
      <c r="L16" s="512"/>
      <c r="M16" s="519">
        <f>SUM(M17:M20)</f>
        <v>11720.26</v>
      </c>
      <c r="N16" s="519"/>
      <c r="O16" s="510">
        <f>SUM(O17:O20)</f>
        <v>47133</v>
      </c>
      <c r="P16" s="518"/>
      <c r="Q16" s="509">
        <f t="shared" si="1"/>
        <v>4.0214978166013378</v>
      </c>
      <c r="R16" s="509"/>
      <c r="S16" s="517">
        <f>SUM(S17:S20)</f>
        <v>23080</v>
      </c>
    </row>
    <row r="17" spans="1:19" ht="15.6" customHeight="1" x14ac:dyDescent="0.15">
      <c r="A17" s="506" t="s">
        <v>410</v>
      </c>
      <c r="B17" s="506"/>
      <c r="C17" s="505">
        <v>437.55</v>
      </c>
      <c r="D17" s="505"/>
      <c r="E17" s="504">
        <v>92378</v>
      </c>
      <c r="F17" s="504"/>
      <c r="G17" s="503">
        <f t="shared" si="0"/>
        <v>211.12558564735457</v>
      </c>
      <c r="H17" s="503"/>
      <c r="I17" s="504">
        <v>41375</v>
      </c>
      <c r="J17" s="502"/>
      <c r="K17" s="506" t="s">
        <v>409</v>
      </c>
      <c r="L17" s="506"/>
      <c r="M17" s="516">
        <v>420.42</v>
      </c>
      <c r="N17" s="516"/>
      <c r="O17" s="504">
        <v>23945</v>
      </c>
      <c r="P17" s="515"/>
      <c r="Q17" s="507">
        <f t="shared" si="1"/>
        <v>56.954949812092664</v>
      </c>
      <c r="R17" s="503"/>
      <c r="S17" s="515">
        <v>11693</v>
      </c>
    </row>
    <row r="18" spans="1:19" ht="15.6" customHeight="1" x14ac:dyDescent="0.15">
      <c r="A18" s="506" t="s">
        <v>408</v>
      </c>
      <c r="B18" s="506"/>
      <c r="C18" s="505">
        <v>590.74</v>
      </c>
      <c r="D18" s="505"/>
      <c r="E18" s="504">
        <v>4599</v>
      </c>
      <c r="F18" s="504"/>
      <c r="G18" s="514">
        <f t="shared" si="0"/>
        <v>7.7851508277753325</v>
      </c>
      <c r="H18" s="503"/>
      <c r="I18" s="504">
        <v>2208</v>
      </c>
      <c r="J18" s="502"/>
      <c r="K18" s="506" t="s">
        <v>407</v>
      </c>
      <c r="L18" s="506"/>
      <c r="M18" s="516">
        <v>245.82</v>
      </c>
      <c r="N18" s="516"/>
      <c r="O18" s="504">
        <v>7711</v>
      </c>
      <c r="P18" s="515"/>
      <c r="Q18" s="503">
        <f t="shared" si="1"/>
        <v>31.368481002359452</v>
      </c>
      <c r="R18" s="503"/>
      <c r="S18" s="515">
        <v>3698</v>
      </c>
    </row>
    <row r="19" spans="1:19" ht="15.6" customHeight="1" x14ac:dyDescent="0.15">
      <c r="A19" s="513" t="s">
        <v>406</v>
      </c>
      <c r="B19" s="512"/>
      <c r="C19" s="511">
        <f>SUM(C20:C21)</f>
        <v>1173.06</v>
      </c>
      <c r="D19" s="511"/>
      <c r="E19" s="510">
        <f>SUM(E20:E21)</f>
        <v>123128</v>
      </c>
      <c r="F19" s="510"/>
      <c r="G19" s="509">
        <f t="shared" si="0"/>
        <v>104.96308799208907</v>
      </c>
      <c r="H19" s="509"/>
      <c r="I19" s="508">
        <f>SUM(I20:I21)</f>
        <v>52861</v>
      </c>
      <c r="J19" s="502"/>
      <c r="K19" s="506" t="s">
        <v>405</v>
      </c>
      <c r="L19" s="506"/>
      <c r="M19" s="516">
        <v>134.02000000000001</v>
      </c>
      <c r="N19" s="516"/>
      <c r="O19" s="504">
        <v>4987</v>
      </c>
      <c r="P19" s="515"/>
      <c r="Q19" s="503">
        <f t="shared" si="1"/>
        <v>37.210864050141765</v>
      </c>
      <c r="R19" s="503"/>
      <c r="S19" s="515">
        <v>2210</v>
      </c>
    </row>
    <row r="20" spans="1:19" ht="15.6" customHeight="1" x14ac:dyDescent="0.15">
      <c r="A20" s="506" t="s">
        <v>404</v>
      </c>
      <c r="B20" s="506"/>
      <c r="C20" s="505">
        <v>993.3</v>
      </c>
      <c r="D20" s="505"/>
      <c r="E20" s="504">
        <v>107983</v>
      </c>
      <c r="F20" s="504"/>
      <c r="G20" s="507">
        <f t="shared" si="0"/>
        <v>108.71136615322662</v>
      </c>
      <c r="H20" s="503"/>
      <c r="I20" s="504">
        <v>46487</v>
      </c>
      <c r="J20" s="502"/>
      <c r="K20" s="506" t="s">
        <v>403</v>
      </c>
      <c r="L20" s="506"/>
      <c r="M20" s="516">
        <v>10920</v>
      </c>
      <c r="N20" s="516"/>
      <c r="O20" s="504">
        <v>10490</v>
      </c>
      <c r="P20" s="515"/>
      <c r="Q20" s="503">
        <f t="shared" si="1"/>
        <v>0.96062271062271065</v>
      </c>
      <c r="R20" s="503"/>
      <c r="S20" s="515">
        <v>5479</v>
      </c>
    </row>
    <row r="21" spans="1:19" ht="15.6" customHeight="1" x14ac:dyDescent="0.15">
      <c r="A21" s="506" t="s">
        <v>402</v>
      </c>
      <c r="B21" s="506"/>
      <c r="C21" s="505">
        <v>179.76</v>
      </c>
      <c r="D21" s="505"/>
      <c r="E21" s="504">
        <v>15145</v>
      </c>
      <c r="F21" s="504"/>
      <c r="G21" s="503">
        <f t="shared" si="0"/>
        <v>84.2512238540276</v>
      </c>
      <c r="H21" s="503"/>
      <c r="I21" s="504">
        <v>6374</v>
      </c>
      <c r="J21" s="502"/>
    </row>
    <row r="22" spans="1:19" ht="15.6" customHeight="1" x14ac:dyDescent="0.15">
      <c r="A22" s="513" t="s">
        <v>401</v>
      </c>
      <c r="B22" s="512"/>
      <c r="C22" s="511">
        <f>SUM(C23:C24)</f>
        <v>1319.8100000000002</v>
      </c>
      <c r="D22" s="511"/>
      <c r="E22" s="510">
        <f>SUM(E23:E24)</f>
        <v>112458</v>
      </c>
      <c r="F22" s="510"/>
      <c r="G22" s="509">
        <f t="shared" si="0"/>
        <v>85.207719292928516</v>
      </c>
      <c r="H22" s="509"/>
      <c r="I22" s="508">
        <f>SUM(I23:I24)</f>
        <v>49000</v>
      </c>
      <c r="J22" s="502"/>
      <c r="K22" s="506"/>
      <c r="L22" s="506"/>
      <c r="M22" s="502"/>
      <c r="N22" s="502"/>
      <c r="O22" s="502"/>
      <c r="P22" s="502"/>
      <c r="Q22" s="503"/>
      <c r="R22" s="503"/>
      <c r="S22" s="502"/>
    </row>
    <row r="23" spans="1:19" ht="15.6" customHeight="1" x14ac:dyDescent="0.15">
      <c r="A23" s="506" t="s">
        <v>400</v>
      </c>
      <c r="B23" s="506"/>
      <c r="C23" s="505">
        <v>1256.42</v>
      </c>
      <c r="D23" s="505"/>
      <c r="E23" s="504">
        <v>105706</v>
      </c>
      <c r="F23" s="504"/>
      <c r="G23" s="507">
        <f t="shared" si="0"/>
        <v>84.132694481144839</v>
      </c>
      <c r="H23" s="503"/>
      <c r="I23" s="504">
        <v>46392</v>
      </c>
      <c r="J23" s="502"/>
      <c r="K23" s="502"/>
      <c r="L23" s="502"/>
      <c r="M23" s="502"/>
      <c r="N23" s="502"/>
      <c r="O23" s="502"/>
      <c r="P23" s="502"/>
      <c r="Q23" s="503"/>
      <c r="R23" s="503"/>
      <c r="S23" s="502"/>
    </row>
    <row r="24" spans="1:19" ht="15.6" customHeight="1" x14ac:dyDescent="0.15">
      <c r="A24" s="506" t="s">
        <v>399</v>
      </c>
      <c r="B24" s="506"/>
      <c r="C24" s="505">
        <v>63.39</v>
      </c>
      <c r="D24" s="505"/>
      <c r="E24" s="504">
        <v>6752</v>
      </c>
      <c r="F24" s="504"/>
      <c r="G24" s="503">
        <f t="shared" si="0"/>
        <v>106.51522322132828</v>
      </c>
      <c r="H24" s="503"/>
      <c r="I24" s="504">
        <v>2608</v>
      </c>
      <c r="J24" s="502"/>
      <c r="K24" s="502"/>
      <c r="L24" s="502"/>
      <c r="M24" s="502"/>
      <c r="N24" s="502"/>
      <c r="O24" s="502"/>
      <c r="P24" s="502"/>
      <c r="Q24" s="503"/>
      <c r="R24" s="503"/>
      <c r="S24" s="502"/>
    </row>
    <row r="25" spans="1:19" ht="15.6" customHeight="1" x14ac:dyDescent="0.15">
      <c r="A25" s="513" t="s">
        <v>398</v>
      </c>
      <c r="B25" s="512"/>
      <c r="C25" s="511">
        <f>SUM(C26:C28)</f>
        <v>889.28</v>
      </c>
      <c r="D25" s="511"/>
      <c r="E25" s="510">
        <f>SUM(E26:E28)</f>
        <v>54218</v>
      </c>
      <c r="F25" s="510"/>
      <c r="G25" s="509">
        <f t="shared" si="0"/>
        <v>60.968423893486865</v>
      </c>
      <c r="H25" s="509"/>
      <c r="I25" s="508">
        <f>SUM(I26:I28)</f>
        <v>24495</v>
      </c>
      <c r="J25" s="502"/>
      <c r="K25" s="502"/>
      <c r="L25" s="502"/>
      <c r="M25" s="502"/>
      <c r="N25" s="502"/>
      <c r="O25" s="502"/>
      <c r="P25" s="502"/>
      <c r="Q25" s="503"/>
      <c r="R25" s="503"/>
      <c r="S25" s="502"/>
    </row>
    <row r="26" spans="1:19" ht="15.6" customHeight="1" x14ac:dyDescent="0.15">
      <c r="A26" s="506" t="s">
        <v>397</v>
      </c>
      <c r="B26" s="506"/>
      <c r="C26" s="505">
        <v>322.5</v>
      </c>
      <c r="D26" s="505"/>
      <c r="E26" s="504">
        <v>32362</v>
      </c>
      <c r="F26" s="504"/>
      <c r="G26" s="507">
        <f t="shared" si="0"/>
        <v>100.34728682170542</v>
      </c>
      <c r="H26" s="503"/>
      <c r="I26" s="504">
        <v>14803</v>
      </c>
      <c r="J26" s="502"/>
      <c r="K26" s="502"/>
      <c r="L26" s="502"/>
      <c r="M26" s="502"/>
      <c r="N26" s="502"/>
      <c r="O26" s="502"/>
      <c r="P26" s="502"/>
      <c r="Q26" s="503"/>
      <c r="R26" s="503"/>
      <c r="S26" s="502"/>
    </row>
    <row r="27" spans="1:19" ht="15.6" customHeight="1" x14ac:dyDescent="0.15">
      <c r="A27" s="506" t="s">
        <v>396</v>
      </c>
      <c r="B27" s="506"/>
      <c r="C27" s="505">
        <v>231.94</v>
      </c>
      <c r="D27" s="505"/>
      <c r="E27" s="504">
        <v>17254</v>
      </c>
      <c r="F27" s="504"/>
      <c r="G27" s="503">
        <f t="shared" si="0"/>
        <v>74.389928429766314</v>
      </c>
      <c r="H27" s="503"/>
      <c r="I27" s="504">
        <v>7613</v>
      </c>
      <c r="J27" s="502"/>
      <c r="K27" s="502"/>
      <c r="L27" s="502"/>
      <c r="M27" s="502"/>
      <c r="N27" s="502"/>
      <c r="O27" s="502"/>
      <c r="P27" s="502"/>
      <c r="Q27" s="503"/>
      <c r="R27" s="503"/>
      <c r="S27" s="502"/>
    </row>
    <row r="28" spans="1:19" ht="15.6" customHeight="1" x14ac:dyDescent="0.15">
      <c r="A28" s="506" t="s">
        <v>395</v>
      </c>
      <c r="B28" s="506"/>
      <c r="C28" s="505">
        <v>334.84</v>
      </c>
      <c r="D28" s="505"/>
      <c r="E28" s="504">
        <v>4602</v>
      </c>
      <c r="F28" s="504"/>
      <c r="G28" s="514">
        <f t="shared" si="0"/>
        <v>13.74387767291841</v>
      </c>
      <c r="H28" s="503"/>
      <c r="I28" s="504">
        <v>2079</v>
      </c>
      <c r="J28" s="502"/>
      <c r="K28" s="502"/>
      <c r="L28" s="502"/>
      <c r="M28" s="502"/>
      <c r="N28" s="502"/>
      <c r="O28" s="502"/>
      <c r="P28" s="502"/>
      <c r="Q28" s="503"/>
      <c r="R28" s="503"/>
      <c r="S28" s="502"/>
    </row>
    <row r="29" spans="1:19" ht="15.6" customHeight="1" x14ac:dyDescent="0.15">
      <c r="A29" s="513" t="s">
        <v>394</v>
      </c>
      <c r="B29" s="512"/>
      <c r="C29" s="511">
        <f>SUM(C30:C32)</f>
        <v>1466.73</v>
      </c>
      <c r="D29" s="511"/>
      <c r="E29" s="510">
        <f>SUM(E30:E32)</f>
        <v>64002</v>
      </c>
      <c r="F29" s="510"/>
      <c r="G29" s="509">
        <f t="shared" si="0"/>
        <v>43.635842997688734</v>
      </c>
      <c r="H29" s="509"/>
      <c r="I29" s="508">
        <f>SUM(I30:I32)</f>
        <v>31725</v>
      </c>
      <c r="J29" s="502"/>
      <c r="K29" s="502"/>
      <c r="L29" s="502"/>
      <c r="M29" s="502"/>
      <c r="N29" s="502"/>
      <c r="O29" s="502"/>
      <c r="P29" s="502"/>
      <c r="Q29" s="503"/>
      <c r="R29" s="503"/>
      <c r="S29" s="502"/>
    </row>
    <row r="30" spans="1:19" ht="15.6" customHeight="1" x14ac:dyDescent="0.15">
      <c r="A30" s="506" t="s">
        <v>393</v>
      </c>
      <c r="B30" s="506"/>
      <c r="C30" s="505">
        <v>440.34</v>
      </c>
      <c r="D30" s="505"/>
      <c r="E30" s="504">
        <v>29939</v>
      </c>
      <c r="F30" s="504"/>
      <c r="G30" s="507">
        <f t="shared" si="0"/>
        <v>67.990643593586782</v>
      </c>
      <c r="H30" s="503"/>
      <c r="I30" s="504">
        <v>15739</v>
      </c>
      <c r="J30" s="502"/>
      <c r="K30" s="502"/>
      <c r="L30" s="502"/>
      <c r="M30" s="502"/>
      <c r="N30" s="502"/>
      <c r="O30" s="502"/>
      <c r="P30" s="502"/>
      <c r="Q30" s="503"/>
      <c r="R30" s="503"/>
      <c r="S30" s="502"/>
    </row>
    <row r="31" spans="1:19" ht="15.6" customHeight="1" x14ac:dyDescent="0.15">
      <c r="A31" s="506" t="s">
        <v>392</v>
      </c>
      <c r="B31" s="506"/>
      <c r="C31" s="505">
        <v>825.97</v>
      </c>
      <c r="D31" s="505"/>
      <c r="E31" s="504">
        <v>23783</v>
      </c>
      <c r="F31" s="504"/>
      <c r="G31" s="503">
        <f t="shared" si="0"/>
        <v>28.794023996028912</v>
      </c>
      <c r="H31" s="503"/>
      <c r="I31" s="504">
        <v>10702</v>
      </c>
      <c r="J31" s="502"/>
      <c r="K31" s="502"/>
      <c r="L31" s="502"/>
      <c r="M31" s="502"/>
      <c r="N31" s="502"/>
      <c r="O31" s="502"/>
      <c r="P31" s="502"/>
      <c r="Q31" s="503"/>
      <c r="R31" s="503"/>
      <c r="S31" s="502"/>
    </row>
    <row r="32" spans="1:19" ht="15.6" customHeight="1" x14ac:dyDescent="0.15">
      <c r="A32" s="506" t="s">
        <v>391</v>
      </c>
      <c r="B32" s="506"/>
      <c r="C32" s="505">
        <v>200.42</v>
      </c>
      <c r="D32" s="505"/>
      <c r="E32" s="504">
        <v>10280</v>
      </c>
      <c r="F32" s="504"/>
      <c r="G32" s="503">
        <f t="shared" si="0"/>
        <v>51.29228619898214</v>
      </c>
      <c r="H32" s="503"/>
      <c r="I32" s="504">
        <v>5284</v>
      </c>
      <c r="J32" s="502"/>
      <c r="K32" s="502"/>
      <c r="L32" s="502"/>
      <c r="M32" s="502"/>
      <c r="N32" s="502"/>
      <c r="O32" s="502"/>
      <c r="P32" s="502"/>
      <c r="Q32" s="503"/>
      <c r="R32" s="503"/>
      <c r="S32" s="502"/>
    </row>
    <row r="33" spans="3:9" x14ac:dyDescent="0.15">
      <c r="C33" s="501"/>
      <c r="D33" s="501"/>
      <c r="E33" s="500"/>
      <c r="F33" s="500"/>
      <c r="I33" s="500"/>
    </row>
    <row r="34" spans="3:9" x14ac:dyDescent="0.15">
      <c r="C34" s="501"/>
      <c r="D34" s="501"/>
      <c r="E34" s="500"/>
      <c r="F34" s="500"/>
      <c r="I34" s="500"/>
    </row>
    <row r="35" spans="3:9" x14ac:dyDescent="0.15">
      <c r="C35" s="501"/>
      <c r="D35" s="501"/>
      <c r="E35" s="500"/>
      <c r="F35" s="500"/>
      <c r="I35" s="500"/>
    </row>
    <row r="36" spans="3:9" x14ac:dyDescent="0.15">
      <c r="C36" s="501"/>
      <c r="D36" s="501"/>
      <c r="E36" s="500"/>
      <c r="F36" s="500"/>
      <c r="I36" s="500"/>
    </row>
  </sheetData>
  <mergeCells count="2">
    <mergeCell ref="A1:S1"/>
    <mergeCell ref="A2:S2"/>
  </mergeCells>
  <phoneticPr fontId="2"/>
  <pageMargins left="0.78740157480314965" right="0.19685039370078741"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Z35"/>
  <sheetViews>
    <sheetView showZeros="0" zoomScaleNormal="100" zoomScaleSheetLayoutView="80" workbookViewId="0"/>
  </sheetViews>
  <sheetFormatPr defaultColWidth="9" defaultRowHeight="12" x14ac:dyDescent="0.15"/>
  <cols>
    <col min="1" max="1" width="11.125" style="157" customWidth="1"/>
    <col min="2" max="23" width="6.375" style="127" customWidth="1"/>
    <col min="24" max="16384" width="9" style="127"/>
  </cols>
  <sheetData>
    <row r="1" spans="1:23" ht="24" customHeight="1" thickBot="1" x14ac:dyDescent="0.2">
      <c r="A1" s="125" t="s">
        <v>233</v>
      </c>
      <c r="B1" s="591" t="s">
        <v>258</v>
      </c>
      <c r="C1" s="591"/>
      <c r="D1" s="591"/>
      <c r="E1" s="591"/>
      <c r="F1" s="591"/>
      <c r="G1" s="591"/>
      <c r="H1" s="591"/>
      <c r="I1" s="591"/>
      <c r="J1" s="591"/>
      <c r="K1" s="591"/>
      <c r="L1" s="591"/>
      <c r="M1" s="591"/>
      <c r="N1" s="591"/>
      <c r="O1" s="591"/>
      <c r="P1" s="591"/>
      <c r="Q1" s="591"/>
      <c r="R1" s="591"/>
      <c r="S1" s="591"/>
      <c r="T1" s="591"/>
      <c r="U1" s="591"/>
      <c r="V1" s="591"/>
      <c r="W1" s="126"/>
    </row>
    <row r="2" spans="1:23" ht="12" customHeight="1" thickTop="1" x14ac:dyDescent="0.15">
      <c r="A2" s="128"/>
      <c r="B2" s="128"/>
      <c r="C2" s="128"/>
      <c r="D2" s="128"/>
      <c r="E2" s="128"/>
      <c r="F2" s="128"/>
      <c r="G2" s="128"/>
      <c r="H2" s="128"/>
      <c r="I2" s="128"/>
      <c r="J2" s="128"/>
      <c r="K2" s="128"/>
      <c r="L2" s="128"/>
      <c r="M2" s="128"/>
      <c r="N2" s="128"/>
      <c r="O2" s="128"/>
      <c r="P2" s="128"/>
      <c r="Q2" s="128"/>
      <c r="R2" s="128"/>
      <c r="S2" s="128"/>
      <c r="T2" s="128"/>
      <c r="U2" s="128"/>
      <c r="V2" s="129"/>
      <c r="W2" s="129"/>
    </row>
    <row r="3" spans="1:23" ht="20.100000000000001" customHeight="1" x14ac:dyDescent="0.15">
      <c r="A3" s="595" t="s">
        <v>234</v>
      </c>
      <c r="B3" s="592" t="s">
        <v>235</v>
      </c>
      <c r="C3" s="593"/>
      <c r="D3" s="589" t="s">
        <v>236</v>
      </c>
      <c r="E3" s="590"/>
      <c r="F3" s="589" t="s">
        <v>230</v>
      </c>
      <c r="G3" s="590"/>
      <c r="H3" s="589" t="s">
        <v>237</v>
      </c>
      <c r="I3" s="590"/>
      <c r="J3" s="589" t="s">
        <v>238</v>
      </c>
      <c r="K3" s="590"/>
      <c r="L3" s="589" t="s">
        <v>239</v>
      </c>
      <c r="M3" s="590"/>
      <c r="N3" s="589" t="s">
        <v>244</v>
      </c>
      <c r="O3" s="590"/>
      <c r="P3" s="589" t="s">
        <v>240</v>
      </c>
      <c r="Q3" s="590"/>
      <c r="R3" s="589" t="s">
        <v>241</v>
      </c>
      <c r="S3" s="590"/>
      <c r="T3" s="589" t="s">
        <v>242</v>
      </c>
      <c r="U3" s="590"/>
      <c r="V3" s="589" t="s">
        <v>48</v>
      </c>
      <c r="W3" s="594"/>
    </row>
    <row r="4" spans="1:23" ht="13.5" customHeight="1" x14ac:dyDescent="0.15">
      <c r="A4" s="596"/>
      <c r="B4" s="130" t="s">
        <v>247</v>
      </c>
      <c r="C4" s="131" t="s">
        <v>17</v>
      </c>
      <c r="D4" s="132" t="s">
        <v>248</v>
      </c>
      <c r="E4" s="131" t="s">
        <v>17</v>
      </c>
      <c r="F4" s="132" t="s">
        <v>248</v>
      </c>
      <c r="G4" s="131" t="s">
        <v>17</v>
      </c>
      <c r="H4" s="132" t="s">
        <v>248</v>
      </c>
      <c r="I4" s="131" t="s">
        <v>17</v>
      </c>
      <c r="J4" s="132" t="s">
        <v>248</v>
      </c>
      <c r="K4" s="131" t="s">
        <v>17</v>
      </c>
      <c r="L4" s="132" t="s">
        <v>248</v>
      </c>
      <c r="M4" s="131" t="s">
        <v>17</v>
      </c>
      <c r="N4" s="132" t="s">
        <v>248</v>
      </c>
      <c r="O4" s="131" t="s">
        <v>17</v>
      </c>
      <c r="P4" s="132" t="s">
        <v>248</v>
      </c>
      <c r="Q4" s="131" t="s">
        <v>17</v>
      </c>
      <c r="R4" s="132" t="s">
        <v>248</v>
      </c>
      <c r="S4" s="131" t="s">
        <v>17</v>
      </c>
      <c r="T4" s="132" t="s">
        <v>248</v>
      </c>
      <c r="U4" s="131" t="s">
        <v>17</v>
      </c>
      <c r="V4" s="133" t="s">
        <v>248</v>
      </c>
      <c r="W4" s="134" t="s">
        <v>17</v>
      </c>
    </row>
    <row r="5" spans="1:23" ht="18.95" customHeight="1" x14ac:dyDescent="0.15">
      <c r="A5" s="135" t="s">
        <v>243</v>
      </c>
      <c r="B5" s="136">
        <f>盛岡市!D32</f>
        <v>55370</v>
      </c>
      <c r="C5" s="137">
        <f>盛岡市!F32</f>
        <v>0</v>
      </c>
      <c r="D5" s="138">
        <f>盛岡市!H32</f>
        <v>9510</v>
      </c>
      <c r="E5" s="138">
        <f>盛岡市!J32</f>
        <v>0</v>
      </c>
      <c r="F5" s="138">
        <f>盛岡市!L32</f>
        <v>3020</v>
      </c>
      <c r="G5" s="138">
        <f>盛岡市!N32</f>
        <v>0</v>
      </c>
      <c r="H5" s="138">
        <f>盛岡市!P6</f>
        <v>0</v>
      </c>
      <c r="I5" s="138">
        <f>盛岡市!R6</f>
        <v>0</v>
      </c>
      <c r="J5" s="138">
        <f>SUM(盛岡市!P13)</f>
        <v>0</v>
      </c>
      <c r="K5" s="138">
        <f>盛岡市!R13</f>
        <v>0</v>
      </c>
      <c r="L5" s="138">
        <f>SUM(盛岡市!T32)</f>
        <v>1100</v>
      </c>
      <c r="M5" s="138">
        <f>盛岡市!V32</f>
        <v>0</v>
      </c>
      <c r="N5" s="138">
        <f>盛岡市!X32</f>
        <v>700</v>
      </c>
      <c r="O5" s="138">
        <f>盛岡市!Z32</f>
        <v>0</v>
      </c>
      <c r="P5" s="138"/>
      <c r="Q5" s="138"/>
      <c r="R5" s="138"/>
      <c r="S5" s="138"/>
      <c r="T5" s="138"/>
      <c r="U5" s="139"/>
      <c r="V5" s="138">
        <f t="shared" ref="V5:V28" si="0">SUM(B5,D5,F5,H5,J5,L5,N5,P5,R5,T5)</f>
        <v>69700</v>
      </c>
      <c r="W5" s="140">
        <f t="shared" ref="W5:W28" si="1">SUM(C5,E5,G5,I5,K5,M5,O5,Q5,S5,U5)</f>
        <v>0</v>
      </c>
    </row>
    <row r="6" spans="1:23" ht="18.95" customHeight="1" x14ac:dyDescent="0.15">
      <c r="A6" s="135" t="s">
        <v>321</v>
      </c>
      <c r="B6" s="136">
        <f>滝沢市・岩手郡・八幡平市・紫波郡!D12</f>
        <v>9950</v>
      </c>
      <c r="C6" s="141">
        <f>滝沢市・岩手郡・八幡平市・紫波郡!F12</f>
        <v>0</v>
      </c>
      <c r="D6" s="138"/>
      <c r="E6" s="138"/>
      <c r="F6" s="138"/>
      <c r="G6" s="138"/>
      <c r="H6" s="138"/>
      <c r="I6" s="138"/>
      <c r="J6" s="138"/>
      <c r="K6" s="138"/>
      <c r="L6" s="138"/>
      <c r="M6" s="138"/>
      <c r="N6" s="138"/>
      <c r="O6" s="138"/>
      <c r="P6" s="138"/>
      <c r="Q6" s="138"/>
      <c r="R6" s="138"/>
      <c r="S6" s="138"/>
      <c r="T6" s="138"/>
      <c r="U6" s="139"/>
      <c r="V6" s="138">
        <f t="shared" si="0"/>
        <v>9950</v>
      </c>
      <c r="W6" s="140">
        <f t="shared" si="1"/>
        <v>0</v>
      </c>
    </row>
    <row r="7" spans="1:23" ht="18.95" customHeight="1" x14ac:dyDescent="0.15">
      <c r="A7" s="135" t="s">
        <v>322</v>
      </c>
      <c r="B7" s="136">
        <f>滝沢市・岩手郡・八幡平市・紫波郡!D23</f>
        <v>8660</v>
      </c>
      <c r="C7" s="141">
        <f>滝沢市・岩手郡・八幡平市・紫波郡!F23</f>
        <v>0</v>
      </c>
      <c r="D7" s="138"/>
      <c r="E7" s="138"/>
      <c r="F7" s="138"/>
      <c r="G7" s="138"/>
      <c r="H7" s="138"/>
      <c r="I7" s="138"/>
      <c r="J7" s="142">
        <f>滝沢市・岩手郡・八幡平市・紫波郡!T23</f>
        <v>0</v>
      </c>
      <c r="K7" s="142">
        <f>滝沢市・岩手郡・八幡平市・紫波郡!V23</f>
        <v>0</v>
      </c>
      <c r="L7" s="138"/>
      <c r="M7" s="138"/>
      <c r="N7" s="138"/>
      <c r="O7" s="138"/>
      <c r="P7" s="138"/>
      <c r="Q7" s="138"/>
      <c r="R7" s="138"/>
      <c r="S7" s="138"/>
      <c r="T7" s="138"/>
      <c r="U7" s="139"/>
      <c r="V7" s="138">
        <f t="shared" si="0"/>
        <v>8660</v>
      </c>
      <c r="W7" s="143">
        <f t="shared" si="1"/>
        <v>0</v>
      </c>
    </row>
    <row r="8" spans="1:23" ht="18.95" customHeight="1" x14ac:dyDescent="0.15">
      <c r="A8" s="135" t="s">
        <v>323</v>
      </c>
      <c r="B8" s="136">
        <f>滝沢市・岩手郡・八幡平市・紫波郡!D31</f>
        <v>5370</v>
      </c>
      <c r="C8" s="141">
        <f>滝沢市・岩手郡・八幡平市・紫波郡!F31</f>
        <v>0</v>
      </c>
      <c r="D8" s="138">
        <f>滝沢市・岩手郡・八幡平市・紫波郡!H31</f>
        <v>430</v>
      </c>
      <c r="E8" s="138">
        <f>滝沢市・岩手郡・八幡平市・紫波郡!J31</f>
        <v>0</v>
      </c>
      <c r="F8" s="138"/>
      <c r="G8" s="138"/>
      <c r="H8" s="138"/>
      <c r="I8" s="138"/>
      <c r="J8" s="142">
        <f>滝沢市・岩手郡・八幡平市・紫波郡!T31</f>
        <v>0</v>
      </c>
      <c r="K8" s="142">
        <f>滝沢市・岩手郡・八幡平市・紫波郡!V31</f>
        <v>0</v>
      </c>
      <c r="L8" s="138"/>
      <c r="M8" s="138"/>
      <c r="N8" s="138"/>
      <c r="O8" s="138"/>
      <c r="P8" s="138"/>
      <c r="Q8" s="138"/>
      <c r="R8" s="138"/>
      <c r="S8" s="138"/>
      <c r="T8" s="138"/>
      <c r="U8" s="139"/>
      <c r="V8" s="138">
        <f t="shared" si="0"/>
        <v>5800</v>
      </c>
      <c r="W8" s="143">
        <f t="shared" si="1"/>
        <v>0</v>
      </c>
    </row>
    <row r="9" spans="1:23" ht="18.95" customHeight="1" x14ac:dyDescent="0.15">
      <c r="A9" s="135" t="s">
        <v>324</v>
      </c>
      <c r="B9" s="136">
        <f>滝沢市・岩手郡・八幡平市・紫波郡!D39</f>
        <v>13400</v>
      </c>
      <c r="C9" s="141">
        <f>滝沢市・岩手郡・八幡平市・紫波郡!F39</f>
        <v>0</v>
      </c>
      <c r="D9" s="138">
        <f>滝沢市・岩手郡・八幡平市・紫波郡!H39</f>
        <v>1190</v>
      </c>
      <c r="E9" s="138">
        <f>滝沢市・岩手郡・八幡平市・紫波郡!J39</f>
        <v>0</v>
      </c>
      <c r="F9" s="138"/>
      <c r="G9" s="138"/>
      <c r="H9" s="138"/>
      <c r="I9" s="138"/>
      <c r="J9" s="142">
        <f>滝沢市・岩手郡・八幡平市・紫波郡!T39</f>
        <v>0</v>
      </c>
      <c r="K9" s="142">
        <f>滝沢市・岩手郡・八幡平市・紫波郡!V39</f>
        <v>0</v>
      </c>
      <c r="L9" s="144"/>
      <c r="M9" s="138"/>
      <c r="N9" s="138"/>
      <c r="O9" s="138"/>
      <c r="P9" s="138"/>
      <c r="Q9" s="138"/>
      <c r="R9" s="138"/>
      <c r="S9" s="138"/>
      <c r="T9" s="138"/>
      <c r="U9" s="139"/>
      <c r="V9" s="138">
        <f t="shared" si="0"/>
        <v>14590</v>
      </c>
      <c r="W9" s="143">
        <f t="shared" si="1"/>
        <v>0</v>
      </c>
    </row>
    <row r="10" spans="1:23" ht="18.95" customHeight="1" x14ac:dyDescent="0.15">
      <c r="A10" s="135" t="s">
        <v>325</v>
      </c>
      <c r="B10" s="136">
        <f>花巻市・北上市・和賀郡・遠野市!D16</f>
        <v>17570</v>
      </c>
      <c r="C10" s="141">
        <f>花巻市・北上市・和賀郡・遠野市!F16</f>
        <v>0</v>
      </c>
      <c r="D10" s="138">
        <f>花巻市・北上市・和賀郡・遠野市!H16</f>
        <v>3510</v>
      </c>
      <c r="E10" s="138">
        <f>花巻市・北上市・和賀郡・遠野市!J16</f>
        <v>0</v>
      </c>
      <c r="F10" s="138">
        <f>花巻市・北上市・和賀郡・遠野市!L16</f>
        <v>1770</v>
      </c>
      <c r="G10" s="138">
        <f>花巻市・北上市・和賀郡・遠野市!N16</f>
        <v>0</v>
      </c>
      <c r="H10" s="138">
        <f>花巻市・北上市・和賀郡・遠野市!P16</f>
        <v>450</v>
      </c>
      <c r="I10" s="138">
        <f>花巻市・北上市・和賀郡・遠野市!R16</f>
        <v>0</v>
      </c>
      <c r="J10" s="138">
        <f>花巻市・北上市・和賀郡・遠野市!T16-花巻市・北上市・和賀郡・遠野市!T11-花巻市・北上市・和賀郡・遠野市!T12</f>
        <v>200</v>
      </c>
      <c r="K10" s="138">
        <f>花巻市・北上市・和賀郡・遠野市!V16-花巻市・北上市・和賀郡・遠野市!V12-花巻市・北上市・和賀郡・遠野市!V11</f>
        <v>0</v>
      </c>
      <c r="L10" s="138">
        <f>花巻市・北上市・和賀郡・遠野市!T11+花巻市・北上市・和賀郡・遠野市!T12</f>
        <v>320</v>
      </c>
      <c r="M10" s="138">
        <f>花巻市・北上市・和賀郡・遠野市!V11+花巻市・北上市・和賀郡・遠野市!V12</f>
        <v>0</v>
      </c>
      <c r="N10" s="138"/>
      <c r="O10" s="138"/>
      <c r="P10" s="138">
        <f>花巻市・北上市・和賀郡・遠野市!X16</f>
        <v>2100</v>
      </c>
      <c r="Q10" s="138">
        <f>花巻市・北上市・和賀郡・遠野市!Z16</f>
        <v>0</v>
      </c>
      <c r="R10" s="138"/>
      <c r="S10" s="138"/>
      <c r="T10" s="138"/>
      <c r="U10" s="139"/>
      <c r="V10" s="138">
        <f t="shared" si="0"/>
        <v>25920</v>
      </c>
      <c r="W10" s="143">
        <f t="shared" si="1"/>
        <v>0</v>
      </c>
    </row>
    <row r="11" spans="1:23" ht="18.95" customHeight="1" x14ac:dyDescent="0.15">
      <c r="A11" s="135" t="s">
        <v>326</v>
      </c>
      <c r="B11" s="136">
        <f>花巻市・北上市・和賀郡・遠野市!D24</f>
        <v>14110</v>
      </c>
      <c r="C11" s="141">
        <f>花巻市・北上市・和賀郡・遠野市!F24</f>
        <v>0</v>
      </c>
      <c r="D11" s="138">
        <f>花巻市・北上市・和賀郡・遠野市!H24</f>
        <v>3050</v>
      </c>
      <c r="E11" s="138">
        <f>花巻市・北上市・和賀郡・遠野市!J24</f>
        <v>0</v>
      </c>
      <c r="F11" s="138">
        <f>花巻市・北上市・和賀郡・遠野市!L24</f>
        <v>2200</v>
      </c>
      <c r="G11" s="138">
        <f>花巻市・北上市・和賀郡・遠野市!N24</f>
        <v>0</v>
      </c>
      <c r="H11" s="138">
        <f>花巻市・北上市・和賀郡・遠野市!P24</f>
        <v>600</v>
      </c>
      <c r="I11" s="138">
        <f>花巻市・北上市・和賀郡・遠野市!R24</f>
        <v>0</v>
      </c>
      <c r="J11" s="138">
        <f>花巻市・北上市・和賀郡・遠野市!T19</f>
        <v>200</v>
      </c>
      <c r="K11" s="138">
        <f>花巻市・北上市・和賀郡・遠野市!V19</f>
        <v>0</v>
      </c>
      <c r="L11" s="138">
        <f>花巻市・北上市・和賀郡・遠野市!T22</f>
        <v>700</v>
      </c>
      <c r="M11" s="138">
        <f>花巻市・北上市・和賀郡・遠野市!V22</f>
        <v>0</v>
      </c>
      <c r="N11" s="138"/>
      <c r="O11" s="138"/>
      <c r="P11" s="138">
        <f>花巻市・北上市・和賀郡・遠野市!X24</f>
        <v>3400</v>
      </c>
      <c r="Q11" s="138">
        <f>花巻市・北上市・和賀郡・遠野市!Z24</f>
        <v>0</v>
      </c>
      <c r="R11" s="138"/>
      <c r="S11" s="138"/>
      <c r="T11" s="138"/>
      <c r="U11" s="139"/>
      <c r="V11" s="138">
        <f t="shared" si="0"/>
        <v>24260</v>
      </c>
      <c r="W11" s="143">
        <f t="shared" si="1"/>
        <v>0</v>
      </c>
    </row>
    <row r="12" spans="1:23" ht="18.95" customHeight="1" x14ac:dyDescent="0.15">
      <c r="A12" s="135" t="s">
        <v>327</v>
      </c>
      <c r="B12" s="136">
        <f>花巻市・北上市・和賀郡・遠野市!D29</f>
        <v>1390</v>
      </c>
      <c r="C12" s="141">
        <f>花巻市・北上市・和賀郡・遠野市!F29</f>
        <v>0</v>
      </c>
      <c r="D12" s="138"/>
      <c r="E12" s="138"/>
      <c r="F12" s="138"/>
      <c r="G12" s="138"/>
      <c r="H12" s="138"/>
      <c r="I12" s="138"/>
      <c r="J12" s="138">
        <f>花巻市・北上市・和賀郡・遠野市!T29</f>
        <v>20</v>
      </c>
      <c r="K12" s="138">
        <f>花巻市・北上市・和賀郡・遠野市!V29</f>
        <v>0</v>
      </c>
      <c r="L12" s="138"/>
      <c r="M12" s="138"/>
      <c r="N12" s="138"/>
      <c r="O12" s="138"/>
      <c r="P12" s="138">
        <f>花巻市・北上市・和賀郡・遠野市!X29</f>
        <v>150</v>
      </c>
      <c r="Q12" s="138">
        <f>花巻市・北上市・和賀郡・遠野市!Z29</f>
        <v>0</v>
      </c>
      <c r="R12" s="138"/>
      <c r="S12" s="138"/>
      <c r="T12" s="138"/>
      <c r="U12" s="139"/>
      <c r="V12" s="138">
        <f t="shared" si="0"/>
        <v>1560</v>
      </c>
      <c r="W12" s="143">
        <f t="shared" si="1"/>
        <v>0</v>
      </c>
    </row>
    <row r="13" spans="1:23" ht="18.95" customHeight="1" x14ac:dyDescent="0.15">
      <c r="A13" s="135" t="s">
        <v>328</v>
      </c>
      <c r="B13" s="136">
        <f>花巻市・北上市・和賀郡・遠野市!D37</f>
        <v>5840</v>
      </c>
      <c r="C13" s="141">
        <f>花巻市・北上市・和賀郡・遠野市!F37</f>
        <v>0</v>
      </c>
      <c r="D13" s="138">
        <f>花巻市・北上市・和賀郡・遠野市!H37</f>
        <v>350</v>
      </c>
      <c r="E13" s="138">
        <f>花巻市・北上市・和賀郡・遠野市!J37</f>
        <v>0</v>
      </c>
      <c r="F13" s="138">
        <f>花巻市・北上市・和賀郡・遠野市!L37</f>
        <v>490</v>
      </c>
      <c r="G13" s="138">
        <f>花巻市・北上市・和賀郡・遠野市!N37</f>
        <v>0</v>
      </c>
      <c r="H13" s="138"/>
      <c r="I13" s="138"/>
      <c r="J13" s="138">
        <f>花巻市・北上市・和賀郡・遠野市!T37</f>
        <v>30</v>
      </c>
      <c r="K13" s="138">
        <f>花巻市・北上市・和賀郡・遠野市!V37</f>
        <v>0</v>
      </c>
      <c r="L13" s="138"/>
      <c r="M13" s="138"/>
      <c r="N13" s="138"/>
      <c r="O13" s="138"/>
      <c r="P13" s="138"/>
      <c r="Q13" s="138"/>
      <c r="R13" s="138"/>
      <c r="S13" s="138"/>
      <c r="T13" s="138"/>
      <c r="U13" s="139"/>
      <c r="V13" s="138">
        <f t="shared" si="0"/>
        <v>6710</v>
      </c>
      <c r="W13" s="143">
        <f t="shared" si="1"/>
        <v>0</v>
      </c>
    </row>
    <row r="14" spans="1:23" ht="18.95" customHeight="1" x14ac:dyDescent="0.15">
      <c r="A14" s="135" t="s">
        <v>348</v>
      </c>
      <c r="B14" s="136">
        <f>奥州市!D31</f>
        <v>12910</v>
      </c>
      <c r="C14" s="141">
        <f>奥州市!F31</f>
        <v>0</v>
      </c>
      <c r="D14" s="138">
        <f>奥州市!H31</f>
        <v>5940</v>
      </c>
      <c r="E14" s="138">
        <f>奥州市!J31</f>
        <v>0</v>
      </c>
      <c r="F14" s="138">
        <f>奥州市!L31</f>
        <v>2030</v>
      </c>
      <c r="G14" s="138">
        <f>奥州市!N31</f>
        <v>0</v>
      </c>
      <c r="H14" s="138">
        <f>奥州市!P19</f>
        <v>350</v>
      </c>
      <c r="I14" s="138">
        <f>奥州市!R19</f>
        <v>0</v>
      </c>
      <c r="J14" s="138">
        <f>奥州市!P6+奥州市!P14+奥州市!P25</f>
        <v>190</v>
      </c>
      <c r="K14" s="138">
        <f>奥州市!R6+奥州市!R14+奥州市!R25</f>
        <v>0</v>
      </c>
      <c r="L14" s="138">
        <f>奥州市!P9+奥州市!Q28+奥州市!Q29</f>
        <v>520</v>
      </c>
      <c r="M14" s="138">
        <f>奥州市!R9+奥州市!R28+奥州市!R29</f>
        <v>0</v>
      </c>
      <c r="N14" s="138">
        <f>奥州市!P22</f>
        <v>380</v>
      </c>
      <c r="O14" s="138">
        <f>奥州市!R22</f>
        <v>0</v>
      </c>
      <c r="P14" s="138">
        <f>奥州市!T31</f>
        <v>1560</v>
      </c>
      <c r="Q14" s="138">
        <f>奥州市!V31</f>
        <v>0</v>
      </c>
      <c r="R14" s="138">
        <f>奥州市!X31</f>
        <v>17070</v>
      </c>
      <c r="S14" s="138">
        <f>奥州市!Z31</f>
        <v>0</v>
      </c>
      <c r="T14" s="138"/>
      <c r="U14" s="139"/>
      <c r="V14" s="138">
        <f t="shared" si="0"/>
        <v>40950</v>
      </c>
      <c r="W14" s="143">
        <f t="shared" si="1"/>
        <v>0</v>
      </c>
    </row>
    <row r="15" spans="1:23" ht="18.95" customHeight="1" x14ac:dyDescent="0.15">
      <c r="A15" s="135" t="s">
        <v>329</v>
      </c>
      <c r="B15" s="136">
        <f>奥州市!D39</f>
        <v>2670</v>
      </c>
      <c r="C15" s="141">
        <f>奥州市!F39</f>
        <v>0</v>
      </c>
      <c r="D15" s="138"/>
      <c r="E15" s="138"/>
      <c r="F15" s="138">
        <f>奥州市!M35</f>
        <v>250</v>
      </c>
      <c r="G15" s="138">
        <f>奥州市!N35</f>
        <v>0</v>
      </c>
      <c r="H15" s="138"/>
      <c r="I15" s="138"/>
      <c r="J15" s="138">
        <f>奥州市!P36</f>
        <v>20</v>
      </c>
      <c r="K15" s="138">
        <f>奥州市!R39</f>
        <v>0</v>
      </c>
      <c r="L15" s="138"/>
      <c r="M15" s="138"/>
      <c r="N15" s="138"/>
      <c r="O15" s="138"/>
      <c r="P15" s="138">
        <f>奥州市!T39</f>
        <v>200</v>
      </c>
      <c r="Q15" s="138">
        <f>奥州市!V39</f>
        <v>0</v>
      </c>
      <c r="R15" s="138">
        <f>奥州市!X39</f>
        <v>1740</v>
      </c>
      <c r="S15" s="138">
        <f>奥州市!Z39</f>
        <v>0</v>
      </c>
      <c r="T15" s="138"/>
      <c r="U15" s="139"/>
      <c r="V15" s="138">
        <f t="shared" si="0"/>
        <v>4880</v>
      </c>
      <c r="W15" s="143">
        <f t="shared" si="1"/>
        <v>0</v>
      </c>
    </row>
    <row r="16" spans="1:23" ht="18.95" customHeight="1" x14ac:dyDescent="0.15">
      <c r="A16" s="135" t="s">
        <v>330</v>
      </c>
      <c r="B16" s="136">
        <f>西・東磐井郡・一関市!E6</f>
        <v>2100</v>
      </c>
      <c r="C16" s="141">
        <f>西・東磐井郡・一関市!F8</f>
        <v>0</v>
      </c>
      <c r="D16" s="138">
        <f>西・東磐井郡・一関市!I6</f>
        <v>640</v>
      </c>
      <c r="E16" s="138">
        <f>西・東磐井郡・一関市!J8</f>
        <v>0</v>
      </c>
      <c r="F16" s="138"/>
      <c r="G16" s="138"/>
      <c r="H16" s="138"/>
      <c r="I16" s="138"/>
      <c r="J16" s="138"/>
      <c r="K16" s="138"/>
      <c r="L16" s="138"/>
      <c r="M16" s="138"/>
      <c r="N16" s="138"/>
      <c r="O16" s="138"/>
      <c r="P16" s="138"/>
      <c r="Q16" s="138"/>
      <c r="R16" s="138"/>
      <c r="S16" s="138"/>
      <c r="T16" s="138"/>
      <c r="U16" s="139"/>
      <c r="V16" s="138">
        <f t="shared" si="0"/>
        <v>2740</v>
      </c>
      <c r="W16" s="143">
        <f t="shared" si="1"/>
        <v>0</v>
      </c>
    </row>
    <row r="17" spans="1:23" ht="18.95" customHeight="1" x14ac:dyDescent="0.15">
      <c r="A17" s="135" t="s">
        <v>331</v>
      </c>
      <c r="B17" s="136">
        <f>西・東磐井郡・一関市!D28</f>
        <v>17260</v>
      </c>
      <c r="C17" s="141">
        <f>西・東磐井郡・一関市!F28</f>
        <v>0</v>
      </c>
      <c r="D17" s="138">
        <f>西・東磐井郡・一関市!H28</f>
        <v>3300</v>
      </c>
      <c r="E17" s="138">
        <f>西・東磐井郡・一関市!J28</f>
        <v>0</v>
      </c>
      <c r="F17" s="138">
        <f>西・東磐井郡・一関市!L28</f>
        <v>1350</v>
      </c>
      <c r="G17" s="138">
        <f>西・東磐井郡・一関市!N28</f>
        <v>0</v>
      </c>
      <c r="H17" s="138">
        <f>西・東磐井郡・一関市!P28</f>
        <v>270</v>
      </c>
      <c r="I17" s="138">
        <f>西・東磐井郡・一関市!R28</f>
        <v>0</v>
      </c>
      <c r="J17" s="138">
        <f>西・東磐井郡・一関市!T11+西・東磐井郡・一関市!T12</f>
        <v>220</v>
      </c>
      <c r="K17" s="138">
        <f>西・東磐井郡・一関市!V11+西・東磐井郡・一関市!V12</f>
        <v>0</v>
      </c>
      <c r="L17" s="138">
        <f>SUM(西・東磐井郡・一関市!U15)</f>
        <v>400</v>
      </c>
      <c r="M17" s="138">
        <f>西・東磐井郡・一関市!V15</f>
        <v>0</v>
      </c>
      <c r="N17" s="138"/>
      <c r="O17" s="138"/>
      <c r="P17" s="138">
        <f>西・東磐井郡・一関市!X28</f>
        <v>16680</v>
      </c>
      <c r="Q17" s="138">
        <f>西・東磐井郡・一関市!Z28</f>
        <v>0</v>
      </c>
      <c r="R17" s="138"/>
      <c r="S17" s="138"/>
      <c r="T17" s="138"/>
      <c r="U17" s="139"/>
      <c r="V17" s="138">
        <f t="shared" si="0"/>
        <v>39480</v>
      </c>
      <c r="W17" s="143">
        <f t="shared" si="1"/>
        <v>0</v>
      </c>
    </row>
    <row r="18" spans="1:23" ht="18.95" customHeight="1" x14ac:dyDescent="0.15">
      <c r="A18" s="135" t="s">
        <v>332</v>
      </c>
      <c r="B18" s="136">
        <f>上閉伊郡釜石市気仙郡大船渡市陸前高田市!D8</f>
        <v>2060</v>
      </c>
      <c r="C18" s="141">
        <f>上閉伊郡釜石市気仙郡大船渡市陸前高田市!F8</f>
        <v>0</v>
      </c>
      <c r="D18" s="138"/>
      <c r="E18" s="138"/>
      <c r="F18" s="138"/>
      <c r="G18" s="138"/>
      <c r="H18" s="138"/>
      <c r="I18" s="138"/>
      <c r="J18" s="138"/>
      <c r="K18" s="138"/>
      <c r="L18" s="138"/>
      <c r="M18" s="138"/>
      <c r="N18" s="138"/>
      <c r="O18" s="138"/>
      <c r="P18" s="138"/>
      <c r="Q18" s="138"/>
      <c r="R18" s="138"/>
      <c r="S18" s="138"/>
      <c r="T18" s="138"/>
      <c r="U18" s="139"/>
      <c r="V18" s="138">
        <f t="shared" si="0"/>
        <v>2060</v>
      </c>
      <c r="W18" s="143">
        <f t="shared" si="1"/>
        <v>0</v>
      </c>
    </row>
    <row r="19" spans="1:23" ht="18.95" customHeight="1" x14ac:dyDescent="0.15">
      <c r="A19" s="135" t="s">
        <v>333</v>
      </c>
      <c r="B19" s="136">
        <f>上閉伊郡釜石市気仙郡大船渡市陸前高田市!D18</f>
        <v>4370</v>
      </c>
      <c r="C19" s="141">
        <f>上閉伊郡釜石市気仙郡大船渡市陸前高田市!F18</f>
        <v>0</v>
      </c>
      <c r="D19" s="138">
        <f>上閉伊郡釜石市気仙郡大船渡市陸前高田市!H18</f>
        <v>2050</v>
      </c>
      <c r="E19" s="138">
        <f>上閉伊郡釜石市気仙郡大船渡市陸前高田市!J18</f>
        <v>0</v>
      </c>
      <c r="F19" s="138">
        <f>上閉伊郡釜石市気仙郡大船渡市陸前高田市!L18</f>
        <v>550</v>
      </c>
      <c r="G19" s="138">
        <f>上閉伊郡釜石市気仙郡大船渡市陸前高田市!N18</f>
        <v>0</v>
      </c>
      <c r="H19" s="138">
        <f>上閉伊郡釜石市気仙郡大船渡市陸前高田市!P18</f>
        <v>840</v>
      </c>
      <c r="I19" s="138">
        <f>上閉伊郡釜石市気仙郡大船渡市陸前高田市!R18</f>
        <v>0</v>
      </c>
      <c r="J19" s="138"/>
      <c r="K19" s="138"/>
      <c r="L19" s="138">
        <f>上閉伊郡釜石市気仙郡大船渡市陸前高田市!T11</f>
        <v>190</v>
      </c>
      <c r="M19" s="138">
        <f>上閉伊郡釜石市気仙郡大船渡市陸前高田市!V11</f>
        <v>0</v>
      </c>
      <c r="N19" s="138">
        <f>SUM(上閉伊郡釜石市気仙郡大船渡市陸前高田市!X18)</f>
        <v>200</v>
      </c>
      <c r="O19" s="138">
        <f>SUM(上閉伊郡釜石市気仙郡大船渡市陸前高田市!Z18)</f>
        <v>0</v>
      </c>
      <c r="P19" s="138"/>
      <c r="Q19" s="138"/>
      <c r="R19" s="138"/>
      <c r="S19" s="138"/>
      <c r="T19" s="138"/>
      <c r="U19" s="139"/>
      <c r="V19" s="138">
        <f t="shared" si="0"/>
        <v>8200</v>
      </c>
      <c r="W19" s="143">
        <f t="shared" si="1"/>
        <v>0</v>
      </c>
    </row>
    <row r="20" spans="1:23" ht="18.95" customHeight="1" x14ac:dyDescent="0.15">
      <c r="A20" s="135" t="s">
        <v>334</v>
      </c>
      <c r="B20" s="136">
        <f>上閉伊郡釜石市気仙郡大船渡市陸前高田市!D23</f>
        <v>1170</v>
      </c>
      <c r="C20" s="141">
        <f>上閉伊郡釜石市気仙郡大船渡市陸前高田市!F23</f>
        <v>0</v>
      </c>
      <c r="D20" s="138"/>
      <c r="E20" s="138"/>
      <c r="F20" s="138"/>
      <c r="G20" s="138"/>
      <c r="H20" s="138"/>
      <c r="I20" s="138"/>
      <c r="J20" s="138"/>
      <c r="K20" s="138"/>
      <c r="L20" s="138"/>
      <c r="M20" s="138"/>
      <c r="N20" s="138"/>
      <c r="O20" s="138"/>
      <c r="P20" s="138"/>
      <c r="Q20" s="138"/>
      <c r="R20" s="138"/>
      <c r="S20" s="138"/>
      <c r="T20" s="138"/>
      <c r="U20" s="139"/>
      <c r="V20" s="138">
        <f t="shared" si="0"/>
        <v>1170</v>
      </c>
      <c r="W20" s="143">
        <f t="shared" si="1"/>
        <v>0</v>
      </c>
    </row>
    <row r="21" spans="1:23" ht="18.95" customHeight="1" x14ac:dyDescent="0.15">
      <c r="A21" s="135" t="s">
        <v>335</v>
      </c>
      <c r="B21" s="136">
        <f>上閉伊郡釜石市気仙郡大船渡市陸前高田市!D31</f>
        <v>4020</v>
      </c>
      <c r="C21" s="141">
        <f>上閉伊郡釜石市気仙郡大船渡市陸前高田市!F31</f>
        <v>0</v>
      </c>
      <c r="D21" s="138">
        <f>上閉伊郡釜石市気仙郡大船渡市陸前高田市!H31</f>
        <v>2000</v>
      </c>
      <c r="E21" s="138">
        <f>上閉伊郡釜石市気仙郡大船渡市陸前高田市!J31</f>
        <v>0</v>
      </c>
      <c r="F21" s="138">
        <f>上閉伊郡釜石市気仙郡大船渡市陸前高田市!L31</f>
        <v>850</v>
      </c>
      <c r="G21" s="138">
        <f>上閉伊郡釜石市気仙郡大船渡市陸前高田市!N31</f>
        <v>0</v>
      </c>
      <c r="H21" s="138"/>
      <c r="I21" s="138"/>
      <c r="J21" s="138">
        <f>上閉伊郡釜石市気仙郡大船渡市陸前高田市!T31</f>
        <v>670</v>
      </c>
      <c r="K21" s="138">
        <f>上閉伊郡釜石市気仙郡大船渡市陸前高田市!V31</f>
        <v>0</v>
      </c>
      <c r="L21" s="138"/>
      <c r="M21" s="138"/>
      <c r="N21" s="138"/>
      <c r="O21" s="138"/>
      <c r="P21" s="138"/>
      <c r="Q21" s="138"/>
      <c r="R21" s="138"/>
      <c r="S21" s="138"/>
      <c r="T21" s="138"/>
      <c r="U21" s="139"/>
      <c r="V21" s="138">
        <f t="shared" si="0"/>
        <v>7540</v>
      </c>
      <c r="W21" s="143">
        <f t="shared" si="1"/>
        <v>0</v>
      </c>
    </row>
    <row r="22" spans="1:23" ht="18.95" customHeight="1" x14ac:dyDescent="0.15">
      <c r="A22" s="135" t="s">
        <v>336</v>
      </c>
      <c r="B22" s="136">
        <f>上閉伊郡釜石市気仙郡大船渡市陸前高田市!D38</f>
        <v>1650</v>
      </c>
      <c r="C22" s="141">
        <f>上閉伊郡釜石市気仙郡大船渡市陸前高田市!F38</f>
        <v>0</v>
      </c>
      <c r="D22" s="138">
        <f>上閉伊郡釜石市気仙郡大船渡市陸前高田市!H38</f>
        <v>960</v>
      </c>
      <c r="E22" s="138">
        <f>上閉伊郡釜石市気仙郡大船渡市陸前高田市!J38</f>
        <v>0</v>
      </c>
      <c r="F22" s="138">
        <f>上閉伊郡釜石市気仙郡大船渡市陸前高田市!L33</f>
        <v>350</v>
      </c>
      <c r="G22" s="138">
        <f>上閉伊郡釜石市気仙郡大船渡市陸前高田市!N38</f>
        <v>0</v>
      </c>
      <c r="H22" s="138"/>
      <c r="I22" s="138"/>
      <c r="J22" s="138">
        <f>上閉伊郡釜石市気仙郡大船渡市陸前高田市!T38</f>
        <v>470</v>
      </c>
      <c r="K22" s="138">
        <f>上閉伊郡釜石市気仙郡大船渡市陸前高田市!V38</f>
        <v>0</v>
      </c>
      <c r="L22" s="138"/>
      <c r="M22" s="138"/>
      <c r="N22" s="138"/>
      <c r="O22" s="138"/>
      <c r="P22" s="138"/>
      <c r="Q22" s="138"/>
      <c r="R22" s="138"/>
      <c r="S22" s="138"/>
      <c r="T22" s="138"/>
      <c r="U22" s="139"/>
      <c r="V22" s="138">
        <f t="shared" si="0"/>
        <v>3430</v>
      </c>
      <c r="W22" s="143">
        <f t="shared" si="1"/>
        <v>0</v>
      </c>
    </row>
    <row r="23" spans="1:23" ht="18.95" customHeight="1" x14ac:dyDescent="0.15">
      <c r="A23" s="135" t="s">
        <v>337</v>
      </c>
      <c r="B23" s="136">
        <f>宮古市・下閉伊郡!D22</f>
        <v>9470</v>
      </c>
      <c r="C23" s="141">
        <f>宮古市・下閉伊郡!F22</f>
        <v>0</v>
      </c>
      <c r="D23" s="138">
        <f>宮古市・下閉伊郡!H22</f>
        <v>1930</v>
      </c>
      <c r="E23" s="138">
        <f>宮古市・下閉伊郡!J22</f>
        <v>0</v>
      </c>
      <c r="F23" s="138">
        <f>宮古市・下閉伊郡!L22</f>
        <v>700</v>
      </c>
      <c r="G23" s="138">
        <f>宮古市・下閉伊郡!N22</f>
        <v>0</v>
      </c>
      <c r="H23" s="138"/>
      <c r="I23" s="138"/>
      <c r="J23" s="138">
        <f>宮古市・下閉伊郡!U6</f>
        <v>400</v>
      </c>
      <c r="K23" s="138">
        <f>宮古市・下閉伊郡!V6</f>
        <v>0</v>
      </c>
      <c r="L23" s="138">
        <f>宮古市・下閉伊郡!T9</f>
        <v>170</v>
      </c>
      <c r="M23" s="138">
        <f>宮古市・下閉伊郡!V9</f>
        <v>0</v>
      </c>
      <c r="N23" s="138">
        <f>宮古市・下閉伊郡!X22</f>
        <v>190</v>
      </c>
      <c r="O23" s="138">
        <f>SUM(宮古市・下閉伊郡!Z22)</f>
        <v>0</v>
      </c>
      <c r="P23" s="138"/>
      <c r="Q23" s="138"/>
      <c r="R23" s="138"/>
      <c r="S23" s="138"/>
      <c r="T23" s="138"/>
      <c r="U23" s="139"/>
      <c r="V23" s="138">
        <f t="shared" si="0"/>
        <v>12860</v>
      </c>
      <c r="W23" s="143">
        <f t="shared" si="1"/>
        <v>0</v>
      </c>
    </row>
    <row r="24" spans="1:23" ht="18.95" customHeight="1" x14ac:dyDescent="0.15">
      <c r="A24" s="135" t="s">
        <v>338</v>
      </c>
      <c r="B24" s="136">
        <f>宮古市・下閉伊郡!D32</f>
        <v>5120</v>
      </c>
      <c r="C24" s="141">
        <f>宮古市・下閉伊郡!F32</f>
        <v>0</v>
      </c>
      <c r="D24" s="138">
        <f>宮古市・下閉伊郡!H32</f>
        <v>830</v>
      </c>
      <c r="E24" s="138">
        <f>宮古市・下閉伊郡!J32</f>
        <v>0</v>
      </c>
      <c r="F24" s="138"/>
      <c r="G24" s="138"/>
      <c r="H24" s="138"/>
      <c r="I24" s="138"/>
      <c r="J24" s="138"/>
      <c r="K24" s="138"/>
      <c r="L24" s="138"/>
      <c r="M24" s="138"/>
      <c r="N24" s="138"/>
      <c r="O24" s="138"/>
      <c r="P24" s="138"/>
      <c r="Q24" s="138"/>
      <c r="R24" s="138"/>
      <c r="S24" s="138"/>
      <c r="T24" s="138"/>
      <c r="U24" s="139"/>
      <c r="V24" s="138">
        <f t="shared" si="0"/>
        <v>5950</v>
      </c>
      <c r="W24" s="143">
        <f t="shared" si="1"/>
        <v>0</v>
      </c>
    </row>
    <row r="25" spans="1:23" ht="18.95" customHeight="1" x14ac:dyDescent="0.15">
      <c r="A25" s="135" t="s">
        <v>339</v>
      </c>
      <c r="B25" s="136">
        <f>二戸郡・二戸市・九戸郡・久慈市!D9</f>
        <v>3050</v>
      </c>
      <c r="C25" s="141">
        <f>二戸郡・二戸市・九戸郡・久慈市!F9</f>
        <v>0</v>
      </c>
      <c r="D25" s="138">
        <f>二戸郡・二戸市・九戸郡・久慈市!H9</f>
        <v>110</v>
      </c>
      <c r="E25" s="138">
        <f>二戸郡・二戸市・九戸郡・久慈市!J9</f>
        <v>0</v>
      </c>
      <c r="F25" s="138"/>
      <c r="G25" s="138"/>
      <c r="H25" s="138">
        <f>二戸郡・二戸市・九戸郡・久慈市!P9</f>
        <v>100</v>
      </c>
      <c r="I25" s="138">
        <f>二戸郡・二戸市・九戸郡・久慈市!R9</f>
        <v>0</v>
      </c>
      <c r="J25" s="138"/>
      <c r="K25" s="138"/>
      <c r="L25" s="138"/>
      <c r="M25" s="138"/>
      <c r="N25" s="138"/>
      <c r="O25" s="138"/>
      <c r="P25" s="138"/>
      <c r="Q25" s="138"/>
      <c r="R25" s="138"/>
      <c r="S25" s="138"/>
      <c r="T25" s="138"/>
      <c r="U25" s="139"/>
      <c r="V25" s="138">
        <f t="shared" si="0"/>
        <v>3260</v>
      </c>
      <c r="W25" s="143">
        <f t="shared" si="1"/>
        <v>0</v>
      </c>
    </row>
    <row r="26" spans="1:23" ht="18.95" customHeight="1" x14ac:dyDescent="0.15">
      <c r="A26" s="135" t="s">
        <v>340</v>
      </c>
      <c r="B26" s="136">
        <f>二戸郡・二戸市・九戸郡・久慈市!D16</f>
        <v>6070</v>
      </c>
      <c r="C26" s="141">
        <f>二戸郡・二戸市・九戸郡・久慈市!F16</f>
        <v>0</v>
      </c>
      <c r="D26" s="138">
        <f>二戸郡・二戸市・九戸郡・久慈市!H16</f>
        <v>680</v>
      </c>
      <c r="E26" s="138">
        <f>二戸郡・二戸市・九戸郡・久慈市!J16</f>
        <v>0</v>
      </c>
      <c r="F26" s="138"/>
      <c r="G26" s="138"/>
      <c r="H26" s="138"/>
      <c r="I26" s="138"/>
      <c r="J26" s="138">
        <f>二戸郡・二戸市・九戸郡・久慈市!T16</f>
        <v>940</v>
      </c>
      <c r="K26" s="138">
        <f>二戸郡・二戸市・九戸郡・久慈市!V16</f>
        <v>0</v>
      </c>
      <c r="L26" s="138"/>
      <c r="M26" s="138"/>
      <c r="N26" s="138"/>
      <c r="O26" s="138"/>
      <c r="P26" s="138"/>
      <c r="Q26" s="138"/>
      <c r="R26" s="138"/>
      <c r="S26" s="138"/>
      <c r="T26" s="138"/>
      <c r="U26" s="139"/>
      <c r="V26" s="138">
        <f t="shared" si="0"/>
        <v>7690</v>
      </c>
      <c r="W26" s="143">
        <f t="shared" si="1"/>
        <v>0</v>
      </c>
    </row>
    <row r="27" spans="1:23" ht="18.95" customHeight="1" x14ac:dyDescent="0.15">
      <c r="A27" s="135" t="s">
        <v>341</v>
      </c>
      <c r="B27" s="136">
        <f>二戸郡・二戸市・九戸郡・久慈市!D26</f>
        <v>5810</v>
      </c>
      <c r="C27" s="141">
        <f>二戸郡・二戸市・九戸郡・久慈市!F26</f>
        <v>0</v>
      </c>
      <c r="D27" s="138"/>
      <c r="E27" s="138"/>
      <c r="F27" s="138">
        <f>二戸郡・二戸市・九戸郡・久慈市!L26</f>
        <v>150</v>
      </c>
      <c r="G27" s="138">
        <f>二戸郡・二戸市・九戸郡・久慈市!N26</f>
        <v>0</v>
      </c>
      <c r="H27" s="138"/>
      <c r="I27" s="138"/>
      <c r="J27" s="138">
        <f>二戸郡・二戸市・九戸郡・久慈市!T26</f>
        <v>120</v>
      </c>
      <c r="K27" s="138">
        <f>二戸郡・二戸市・九戸郡・久慈市!V26</f>
        <v>0</v>
      </c>
      <c r="L27" s="138"/>
      <c r="M27" s="138"/>
      <c r="N27" s="138"/>
      <c r="O27" s="138"/>
      <c r="P27" s="138"/>
      <c r="Q27" s="138"/>
      <c r="R27" s="138"/>
      <c r="S27" s="138"/>
      <c r="T27" s="138">
        <f>二戸郡・二戸市・九戸郡・久慈市!X26</f>
        <v>1880</v>
      </c>
      <c r="U27" s="139">
        <f>二戸郡・二戸市・九戸郡・久慈市!Z26</f>
        <v>0</v>
      </c>
      <c r="V27" s="138">
        <f t="shared" si="0"/>
        <v>7960</v>
      </c>
      <c r="W27" s="143">
        <f t="shared" si="1"/>
        <v>0</v>
      </c>
    </row>
    <row r="28" spans="1:23" ht="18.95" customHeight="1" x14ac:dyDescent="0.15">
      <c r="A28" s="145" t="s">
        <v>342</v>
      </c>
      <c r="B28" s="146">
        <f>二戸郡・二戸市・九戸郡・久慈市!D34</f>
        <v>6110</v>
      </c>
      <c r="C28" s="147">
        <f>二戸郡・二戸市・九戸郡・久慈市!F34</f>
        <v>0</v>
      </c>
      <c r="D28" s="148">
        <f>二戸郡・二戸市・九戸郡・久慈市!H34</f>
        <v>800</v>
      </c>
      <c r="E28" s="148">
        <f>二戸郡・二戸市・九戸郡・久慈市!J34</f>
        <v>0</v>
      </c>
      <c r="F28" s="148">
        <f>二戸郡・二戸市・九戸郡・久慈市!L34</f>
        <v>0</v>
      </c>
      <c r="G28" s="148">
        <f>二戸郡・二戸市・九戸郡・久慈市!N34</f>
        <v>0</v>
      </c>
      <c r="H28" s="148"/>
      <c r="I28" s="148"/>
      <c r="J28" s="148"/>
      <c r="K28" s="148"/>
      <c r="L28" s="148"/>
      <c r="M28" s="148"/>
      <c r="N28" s="148"/>
      <c r="O28" s="148"/>
      <c r="P28" s="148"/>
      <c r="Q28" s="148"/>
      <c r="R28" s="148"/>
      <c r="S28" s="148"/>
      <c r="T28" s="148">
        <f>SUM(二戸郡・二戸市・九戸郡・久慈市!X34)</f>
        <v>1010</v>
      </c>
      <c r="U28" s="149">
        <f>SUM(二戸郡・二戸市・九戸郡・久慈市!Z34)</f>
        <v>0</v>
      </c>
      <c r="V28" s="148">
        <f t="shared" si="0"/>
        <v>7920</v>
      </c>
      <c r="W28" s="150">
        <f t="shared" si="1"/>
        <v>0</v>
      </c>
    </row>
    <row r="29" spans="1:23" ht="18.95" customHeight="1" x14ac:dyDescent="0.15">
      <c r="A29" s="151" t="s">
        <v>246</v>
      </c>
      <c r="B29" s="152">
        <f>SUM(B5:B28)</f>
        <v>215500</v>
      </c>
      <c r="C29" s="153">
        <f>SUM(C5:C28)</f>
        <v>0</v>
      </c>
      <c r="D29" s="154">
        <f t="shared" ref="D29:U29" si="2">SUM(D5:D28)</f>
        <v>37280</v>
      </c>
      <c r="E29" s="154">
        <f t="shared" si="2"/>
        <v>0</v>
      </c>
      <c r="F29" s="154">
        <f t="shared" si="2"/>
        <v>13710</v>
      </c>
      <c r="G29" s="154">
        <f t="shared" si="2"/>
        <v>0</v>
      </c>
      <c r="H29" s="154">
        <f t="shared" si="2"/>
        <v>2610</v>
      </c>
      <c r="I29" s="154">
        <f t="shared" si="2"/>
        <v>0</v>
      </c>
      <c r="J29" s="154">
        <f t="shared" si="2"/>
        <v>3480</v>
      </c>
      <c r="K29" s="154">
        <f t="shared" si="2"/>
        <v>0</v>
      </c>
      <c r="L29" s="154">
        <f t="shared" si="2"/>
        <v>3400</v>
      </c>
      <c r="M29" s="154">
        <f t="shared" si="2"/>
        <v>0</v>
      </c>
      <c r="N29" s="154">
        <f t="shared" si="2"/>
        <v>1470</v>
      </c>
      <c r="O29" s="154">
        <f t="shared" si="2"/>
        <v>0</v>
      </c>
      <c r="P29" s="154">
        <f t="shared" si="2"/>
        <v>24090</v>
      </c>
      <c r="Q29" s="154">
        <f t="shared" si="2"/>
        <v>0</v>
      </c>
      <c r="R29" s="154">
        <f t="shared" si="2"/>
        <v>18810</v>
      </c>
      <c r="S29" s="154">
        <f t="shared" si="2"/>
        <v>0</v>
      </c>
      <c r="T29" s="154">
        <f>SUM(T5:T28)</f>
        <v>2890</v>
      </c>
      <c r="U29" s="154">
        <f t="shared" si="2"/>
        <v>0</v>
      </c>
      <c r="V29" s="154">
        <f>SUM(V5:V28)</f>
        <v>323240</v>
      </c>
      <c r="W29" s="155">
        <f>SUM(W5:W28)</f>
        <v>0</v>
      </c>
    </row>
    <row r="30" spans="1:23" s="156" customFormat="1" ht="18.95" customHeight="1" x14ac:dyDescent="0.15">
      <c r="A30" s="378"/>
      <c r="B30" s="379"/>
      <c r="C30" s="379"/>
      <c r="D30" s="379"/>
      <c r="E30" s="379"/>
      <c r="F30" s="379"/>
      <c r="G30" s="379"/>
      <c r="H30" s="379"/>
      <c r="I30" s="379"/>
      <c r="J30" s="379"/>
      <c r="K30" s="379"/>
      <c r="L30" s="379"/>
      <c r="M30" s="379"/>
      <c r="N30" s="379"/>
      <c r="O30" s="379"/>
      <c r="P30" s="379"/>
      <c r="Q30" s="379"/>
      <c r="R30" s="379"/>
      <c r="S30" s="379"/>
      <c r="T30" s="379"/>
      <c r="U30" s="379"/>
      <c r="V30" s="379"/>
      <c r="W30" s="379"/>
    </row>
    <row r="31" spans="1:23" x14ac:dyDescent="0.15">
      <c r="A31" s="377"/>
    </row>
    <row r="32" spans="1:23" ht="13.5" x14ac:dyDescent="0.15">
      <c r="P32" s="588" t="s">
        <v>509</v>
      </c>
      <c r="Q32" s="588"/>
      <c r="R32" s="588"/>
      <c r="S32" s="588"/>
      <c r="T32" s="588"/>
      <c r="U32" s="588"/>
      <c r="V32" s="588"/>
      <c r="W32" s="476"/>
    </row>
    <row r="33" spans="18:26" ht="13.5" x14ac:dyDescent="0.15">
      <c r="X33" s="158"/>
      <c r="Y33" s="158"/>
      <c r="Z33" s="158"/>
    </row>
    <row r="35" spans="18:26" x14ac:dyDescent="0.15">
      <c r="R35" s="156"/>
      <c r="S35" s="156"/>
    </row>
  </sheetData>
  <mergeCells count="14">
    <mergeCell ref="A3:A4"/>
    <mergeCell ref="R3:S3"/>
    <mergeCell ref="P3:Q3"/>
    <mergeCell ref="N3:O3"/>
    <mergeCell ref="T3:U3"/>
    <mergeCell ref="P32:V32"/>
    <mergeCell ref="L3:M3"/>
    <mergeCell ref="J3:K3"/>
    <mergeCell ref="H3:I3"/>
    <mergeCell ref="B1:V1"/>
    <mergeCell ref="F3:G3"/>
    <mergeCell ref="D3:E3"/>
    <mergeCell ref="B3:C3"/>
    <mergeCell ref="V3:W3"/>
  </mergeCells>
  <phoneticPr fontId="2"/>
  <pageMargins left="0.59055118110236227" right="0" top="0.78740157480314965" bottom="0" header="0.51181102362204722" footer="0.51181102362204722"/>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4"/>
  <sheetViews>
    <sheetView showZeros="0" zoomScaleNormal="100" workbookViewId="0">
      <selection activeCell="C38" sqref="C38:S38"/>
    </sheetView>
  </sheetViews>
  <sheetFormatPr defaultColWidth="9" defaultRowHeight="10.5" x14ac:dyDescent="0.15"/>
  <cols>
    <col min="1" max="1" width="7.25" style="1" customWidth="1"/>
    <col min="2" max="3" width="7.125" style="1" customWidth="1"/>
    <col min="4" max="4" width="1.375" style="1" customWidth="1"/>
    <col min="5" max="5" width="5.75" style="1" customWidth="1"/>
    <col min="6" max="6" width="7.75" style="1" customWidth="1"/>
    <col min="7" max="7" width="7.125" style="1" customWidth="1"/>
    <col min="8" max="8" width="1.375" style="1" customWidth="1"/>
    <col min="9" max="9" width="5.75" style="1" customWidth="1"/>
    <col min="10" max="10" width="7.75" style="1" customWidth="1"/>
    <col min="11" max="11" width="7.125" style="1" customWidth="1"/>
    <col min="12" max="12" width="1.375" style="1" customWidth="1"/>
    <col min="13" max="13" width="5.75" style="1" customWidth="1"/>
    <col min="14" max="14" width="7.75" style="1" customWidth="1"/>
    <col min="15" max="15" width="7.125" style="1" customWidth="1"/>
    <col min="16" max="16" width="1.375" style="1" customWidth="1"/>
    <col min="17" max="17" width="5.75" style="1" customWidth="1"/>
    <col min="18" max="18" width="7.75" style="1" customWidth="1"/>
    <col min="19" max="19" width="7.125" style="1" customWidth="1"/>
    <col min="20" max="20" width="1.375" style="1" customWidth="1"/>
    <col min="21" max="21" width="5.75" style="1" customWidth="1"/>
    <col min="22" max="22" width="7.75" style="1" customWidth="1"/>
    <col min="23" max="23" width="7.125" style="1" customWidth="1"/>
    <col min="24" max="24" width="1.375" style="1" customWidth="1"/>
    <col min="25" max="25" width="5.75" style="1" customWidth="1"/>
    <col min="26" max="26" width="7.75" style="1" customWidth="1"/>
    <col min="27" max="16384" width="9" style="1"/>
  </cols>
  <sheetData>
    <row r="1" spans="1:27" ht="12.95" customHeight="1" x14ac:dyDescent="0.15">
      <c r="Z1" s="281" t="s">
        <v>231</v>
      </c>
    </row>
    <row r="2" spans="1:27" ht="21.95" customHeight="1" x14ac:dyDescent="0.15">
      <c r="C2" s="624" t="s">
        <v>0</v>
      </c>
      <c r="D2" s="624"/>
      <c r="E2" s="625"/>
      <c r="F2" s="625"/>
      <c r="G2" s="625"/>
      <c r="H2" s="625"/>
      <c r="I2" s="625"/>
      <c r="J2" s="625"/>
      <c r="K2" s="624" t="s">
        <v>1</v>
      </c>
      <c r="L2" s="624"/>
      <c r="M2" s="632" t="s">
        <v>2</v>
      </c>
      <c r="N2" s="632"/>
      <c r="O2" s="632"/>
      <c r="P2" s="632"/>
      <c r="Q2" s="632"/>
      <c r="R2" s="632"/>
      <c r="S2" s="624" t="s">
        <v>227</v>
      </c>
      <c r="T2" s="624"/>
      <c r="U2" s="626"/>
      <c r="V2" s="626"/>
      <c r="W2" s="624" t="s">
        <v>3</v>
      </c>
      <c r="X2" s="624"/>
      <c r="Y2" s="633">
        <f>SUM(X35+滝沢市・岩手郡・八幡平市・紫波郡!X41+花巻市・北上市・和賀郡・遠野市!X39+奥州市!X41+西・東磐井郡・一関市!X30+上閉伊郡釜石市気仙郡大船渡市陸前高田市!X40+宮古市・下閉伊郡!X34+二戸郡・二戸市・九戸郡・久慈市!X36)</f>
        <v>0</v>
      </c>
      <c r="Z2" s="633"/>
    </row>
    <row r="3" spans="1:27" ht="21.95" customHeight="1" x14ac:dyDescent="0.15">
      <c r="C3" s="624" t="s">
        <v>228</v>
      </c>
      <c r="D3" s="624"/>
      <c r="E3" s="626"/>
      <c r="F3" s="626"/>
      <c r="G3" s="626"/>
      <c r="H3" s="626"/>
      <c r="I3" s="626"/>
      <c r="J3" s="626"/>
      <c r="K3" s="624" t="s">
        <v>4</v>
      </c>
      <c r="L3" s="624"/>
      <c r="M3" s="626"/>
      <c r="N3" s="626"/>
      <c r="O3" s="626"/>
      <c r="P3" s="626"/>
      <c r="Q3" s="626"/>
      <c r="R3" s="626"/>
      <c r="S3" s="624" t="s">
        <v>5</v>
      </c>
      <c r="T3" s="624"/>
      <c r="U3" s="626"/>
      <c r="V3" s="626"/>
      <c r="W3" s="624" t="s">
        <v>6</v>
      </c>
      <c r="X3" s="624"/>
      <c r="Y3" s="626"/>
      <c r="Z3" s="626"/>
    </row>
    <row r="4" spans="1:27" ht="14.1" customHeight="1" x14ac:dyDescent="0.15">
      <c r="A4" s="634" t="s">
        <v>7</v>
      </c>
      <c r="B4" s="635" t="s">
        <v>8</v>
      </c>
      <c r="C4" s="628" t="s">
        <v>9</v>
      </c>
      <c r="D4" s="628"/>
      <c r="E4" s="628"/>
      <c r="F4" s="629"/>
      <c r="G4" s="627" t="s">
        <v>10</v>
      </c>
      <c r="H4" s="628"/>
      <c r="I4" s="628"/>
      <c r="J4" s="629"/>
      <c r="K4" s="627" t="s">
        <v>11</v>
      </c>
      <c r="L4" s="628"/>
      <c r="M4" s="628"/>
      <c r="N4" s="629"/>
      <c r="O4" s="627" t="s">
        <v>12</v>
      </c>
      <c r="P4" s="628"/>
      <c r="Q4" s="628"/>
      <c r="R4" s="629"/>
      <c r="S4" s="627" t="s">
        <v>376</v>
      </c>
      <c r="T4" s="628"/>
      <c r="U4" s="628"/>
      <c r="V4" s="629"/>
      <c r="W4" s="630" t="s">
        <v>14</v>
      </c>
      <c r="X4" s="628"/>
      <c r="Y4" s="631"/>
      <c r="Z4" s="631"/>
    </row>
    <row r="5" spans="1:27" s="11" customFormat="1" ht="14.1" customHeight="1" x14ac:dyDescent="0.15">
      <c r="A5" s="634"/>
      <c r="B5" s="635"/>
      <c r="C5" s="3" t="s">
        <v>15</v>
      </c>
      <c r="D5" s="636" t="s">
        <v>16</v>
      </c>
      <c r="E5" s="634"/>
      <c r="F5" s="5" t="s">
        <v>17</v>
      </c>
      <c r="G5" s="6" t="s">
        <v>15</v>
      </c>
      <c r="H5" s="636" t="s">
        <v>16</v>
      </c>
      <c r="I5" s="634"/>
      <c r="J5" s="5" t="s">
        <v>17</v>
      </c>
      <c r="K5" s="7" t="s">
        <v>15</v>
      </c>
      <c r="L5" s="636" t="s">
        <v>16</v>
      </c>
      <c r="M5" s="634"/>
      <c r="N5" s="5" t="s">
        <v>17</v>
      </c>
      <c r="O5" s="7" t="s">
        <v>15</v>
      </c>
      <c r="P5" s="636" t="s">
        <v>16</v>
      </c>
      <c r="Q5" s="634"/>
      <c r="R5" s="5" t="s">
        <v>17</v>
      </c>
      <c r="S5" s="8" t="s">
        <v>15</v>
      </c>
      <c r="T5" s="620" t="s">
        <v>16</v>
      </c>
      <c r="U5" s="621"/>
      <c r="V5" s="10" t="s">
        <v>17</v>
      </c>
      <c r="W5" s="6" t="s">
        <v>15</v>
      </c>
      <c r="X5" s="636" t="s">
        <v>16</v>
      </c>
      <c r="Y5" s="634"/>
      <c r="Z5" s="4" t="s">
        <v>17</v>
      </c>
    </row>
    <row r="6" spans="1:27" ht="14.1" customHeight="1" x14ac:dyDescent="0.15">
      <c r="A6" s="109" t="s">
        <v>18</v>
      </c>
      <c r="C6" s="185" t="s">
        <v>19</v>
      </c>
      <c r="D6" s="622"/>
      <c r="E6" s="623"/>
      <c r="F6" s="192"/>
      <c r="G6" s="188" t="s">
        <v>20</v>
      </c>
      <c r="H6" s="454"/>
      <c r="I6" s="167">
        <v>1800</v>
      </c>
      <c r="J6" s="467"/>
      <c r="K6" s="185"/>
      <c r="L6" s="454"/>
      <c r="M6" s="167"/>
      <c r="N6" s="326"/>
      <c r="O6" s="188" t="s">
        <v>21</v>
      </c>
      <c r="P6" s="622"/>
      <c r="Q6" s="623"/>
      <c r="R6" s="203"/>
      <c r="S6" s="185"/>
      <c r="T6" s="454"/>
      <c r="U6" s="167"/>
      <c r="V6" s="203"/>
      <c r="W6" s="327" t="s">
        <v>22</v>
      </c>
      <c r="X6" s="455"/>
      <c r="Y6" s="167">
        <v>700</v>
      </c>
      <c r="Z6" s="465"/>
      <c r="AA6" s="416"/>
    </row>
    <row r="7" spans="1:27" ht="14.1" customHeight="1" x14ac:dyDescent="0.15">
      <c r="A7" s="109"/>
      <c r="C7" s="204" t="s">
        <v>23</v>
      </c>
      <c r="D7" s="453" t="s">
        <v>371</v>
      </c>
      <c r="E7" s="170">
        <v>3190</v>
      </c>
      <c r="F7" s="203"/>
      <c r="G7" s="452" t="s">
        <v>370</v>
      </c>
      <c r="H7" s="346"/>
      <c r="I7" s="170">
        <v>1810</v>
      </c>
      <c r="J7" s="466"/>
      <c r="K7" s="472"/>
      <c r="L7" s="453"/>
      <c r="M7" s="170"/>
      <c r="N7" s="475"/>
      <c r="O7" s="206"/>
      <c r="P7" s="618"/>
      <c r="Q7" s="619"/>
      <c r="R7" s="203"/>
      <c r="S7" s="472"/>
      <c r="T7" s="453"/>
      <c r="U7" s="170"/>
      <c r="V7" s="203"/>
      <c r="W7" s="328"/>
      <c r="X7" s="605"/>
      <c r="Y7" s="605"/>
      <c r="Z7" s="329"/>
    </row>
    <row r="8" spans="1:27" ht="14.1" customHeight="1" x14ac:dyDescent="0.15">
      <c r="A8" s="109"/>
      <c r="C8" s="204" t="s">
        <v>25</v>
      </c>
      <c r="D8" s="453" t="s">
        <v>371</v>
      </c>
      <c r="E8" s="170">
        <v>1610</v>
      </c>
      <c r="F8" s="203"/>
      <c r="G8" s="404" t="s">
        <v>27</v>
      </c>
      <c r="H8" s="346"/>
      <c r="I8" s="468">
        <v>3300</v>
      </c>
      <c r="J8" s="203"/>
      <c r="K8" s="472"/>
      <c r="L8" s="453"/>
      <c r="M8" s="170"/>
      <c r="N8" s="475"/>
      <c r="O8" s="206"/>
      <c r="P8" s="618"/>
      <c r="Q8" s="619"/>
      <c r="R8" s="203"/>
      <c r="S8" s="472"/>
      <c r="T8" s="453"/>
      <c r="U8" s="170"/>
      <c r="V8" s="436"/>
      <c r="W8" s="328"/>
      <c r="X8" s="605"/>
      <c r="Y8" s="605"/>
      <c r="Z8" s="329"/>
    </row>
    <row r="9" spans="1:27" ht="14.1" customHeight="1" x14ac:dyDescent="0.15">
      <c r="A9" s="109"/>
      <c r="C9" s="204"/>
      <c r="D9" s="346"/>
      <c r="E9" s="170"/>
      <c r="F9" s="203"/>
      <c r="G9" s="206" t="s">
        <v>30</v>
      </c>
      <c r="H9" s="346"/>
      <c r="I9" s="170">
        <v>2600</v>
      </c>
      <c r="J9" s="203"/>
      <c r="K9" s="204"/>
      <c r="L9" s="346"/>
      <c r="M9" s="170"/>
      <c r="N9" s="475"/>
      <c r="O9" s="328"/>
      <c r="P9" s="637"/>
      <c r="Q9" s="605"/>
      <c r="R9" s="330"/>
      <c r="S9" s="204"/>
      <c r="T9" s="346"/>
      <c r="U9" s="170"/>
      <c r="V9" s="203"/>
      <c r="W9" s="328"/>
      <c r="X9" s="605"/>
      <c r="Y9" s="605"/>
      <c r="Z9" s="329"/>
    </row>
    <row r="10" spans="1:27" ht="14.1" customHeight="1" x14ac:dyDescent="0.15">
      <c r="A10" s="109"/>
      <c r="B10" s="11"/>
      <c r="C10" s="204" t="s">
        <v>351</v>
      </c>
      <c r="D10" s="346"/>
      <c r="E10" s="170"/>
      <c r="F10" s="203"/>
      <c r="G10" s="404"/>
      <c r="H10" s="640"/>
      <c r="I10" s="641"/>
      <c r="J10" s="203"/>
      <c r="K10" s="472"/>
      <c r="L10" s="453"/>
      <c r="M10" s="170"/>
      <c r="N10" s="475"/>
      <c r="O10" s="328"/>
      <c r="P10" s="605"/>
      <c r="Q10" s="605"/>
      <c r="R10" s="330"/>
      <c r="S10" s="472"/>
      <c r="T10" s="453"/>
      <c r="U10" s="170"/>
      <c r="V10" s="436"/>
      <c r="W10" s="328"/>
      <c r="X10" s="605"/>
      <c r="Y10" s="605"/>
      <c r="Z10" s="329"/>
    </row>
    <row r="11" spans="1:27" ht="14.1" customHeight="1" x14ac:dyDescent="0.15">
      <c r="A11" s="109"/>
      <c r="C11" s="204" t="s">
        <v>26</v>
      </c>
      <c r="D11" s="453" t="s">
        <v>371</v>
      </c>
      <c r="E11" s="170">
        <v>4260</v>
      </c>
      <c r="F11" s="203"/>
      <c r="G11" s="332"/>
      <c r="H11" s="597"/>
      <c r="I11" s="597"/>
      <c r="J11" s="203"/>
      <c r="K11" s="473"/>
      <c r="L11" s="453"/>
      <c r="M11" s="170"/>
      <c r="N11" s="475"/>
      <c r="O11" s="328"/>
      <c r="P11" s="605"/>
      <c r="Q11" s="605"/>
      <c r="R11" s="330"/>
      <c r="S11" s="473"/>
      <c r="T11" s="453"/>
      <c r="U11" s="170"/>
      <c r="V11" s="475"/>
      <c r="W11" s="328"/>
      <c r="X11" s="605"/>
      <c r="Y11" s="605"/>
      <c r="Z11" s="329"/>
    </row>
    <row r="12" spans="1:27" ht="14.1" customHeight="1" x14ac:dyDescent="0.15">
      <c r="A12" s="109"/>
      <c r="C12" s="204" t="s">
        <v>28</v>
      </c>
      <c r="D12" s="453" t="s">
        <v>371</v>
      </c>
      <c r="E12" s="170">
        <v>3520</v>
      </c>
      <c r="F12" s="203"/>
      <c r="G12" s="332"/>
      <c r="H12" s="597"/>
      <c r="I12" s="597"/>
      <c r="J12" s="330"/>
      <c r="K12" s="472"/>
      <c r="L12" s="453"/>
      <c r="M12" s="170"/>
      <c r="N12" s="475"/>
      <c r="O12" s="328"/>
      <c r="P12" s="605"/>
      <c r="Q12" s="605"/>
      <c r="R12" s="330"/>
      <c r="S12" s="472"/>
      <c r="T12" s="453"/>
      <c r="U12" s="170"/>
      <c r="V12" s="475"/>
      <c r="W12" s="328"/>
      <c r="X12" s="605"/>
      <c r="Y12" s="605"/>
      <c r="Z12" s="329"/>
    </row>
    <row r="13" spans="1:27" ht="14.1" customHeight="1" x14ac:dyDescent="0.15">
      <c r="A13" s="109"/>
      <c r="C13" s="204" t="s">
        <v>33</v>
      </c>
      <c r="D13" s="453" t="s">
        <v>371</v>
      </c>
      <c r="E13" s="170">
        <v>2210</v>
      </c>
      <c r="F13" s="203"/>
      <c r="G13" s="332"/>
      <c r="H13" s="597"/>
      <c r="I13" s="597"/>
      <c r="J13" s="330"/>
      <c r="K13" s="472"/>
      <c r="L13" s="453"/>
      <c r="M13" s="170"/>
      <c r="N13" s="475"/>
      <c r="O13" s="193"/>
      <c r="P13" s="606"/>
      <c r="Q13" s="607"/>
      <c r="R13" s="192"/>
      <c r="S13" s="472"/>
      <c r="T13" s="453"/>
      <c r="U13" s="170"/>
      <c r="V13" s="475"/>
      <c r="W13" s="328"/>
      <c r="X13" s="605"/>
      <c r="Y13" s="605"/>
      <c r="Z13" s="329"/>
    </row>
    <row r="14" spans="1:27" ht="14.1" customHeight="1" x14ac:dyDescent="0.15">
      <c r="A14" s="109"/>
      <c r="C14" s="204" t="s">
        <v>31</v>
      </c>
      <c r="D14" s="453" t="s">
        <v>371</v>
      </c>
      <c r="E14" s="170">
        <v>1960</v>
      </c>
      <c r="F14" s="203"/>
      <c r="G14" s="332"/>
      <c r="H14" s="597"/>
      <c r="I14" s="597"/>
      <c r="J14" s="330"/>
      <c r="K14" s="472"/>
      <c r="L14" s="453"/>
      <c r="M14" s="170"/>
      <c r="N14" s="477"/>
      <c r="O14" s="193"/>
      <c r="P14" s="606"/>
      <c r="Q14" s="607"/>
      <c r="R14" s="203"/>
      <c r="S14" s="472"/>
      <c r="T14" s="453"/>
      <c r="U14" s="170"/>
      <c r="V14" s="475"/>
      <c r="W14" s="328"/>
      <c r="X14" s="605"/>
      <c r="Y14" s="605"/>
      <c r="Z14" s="329"/>
    </row>
    <row r="15" spans="1:27" ht="14.1" customHeight="1" x14ac:dyDescent="0.15">
      <c r="A15" s="109"/>
      <c r="C15" s="204" t="s">
        <v>35</v>
      </c>
      <c r="D15" s="453" t="s">
        <v>371</v>
      </c>
      <c r="E15" s="170">
        <v>3900</v>
      </c>
      <c r="F15" s="203"/>
      <c r="G15" s="332"/>
      <c r="H15" s="597"/>
      <c r="I15" s="597"/>
      <c r="J15" s="330"/>
      <c r="K15" s="472"/>
      <c r="L15" s="453"/>
      <c r="M15" s="170"/>
      <c r="N15" s="475"/>
      <c r="O15" s="328"/>
      <c r="P15" s="605"/>
      <c r="Q15" s="605"/>
      <c r="R15" s="330"/>
      <c r="S15" s="472"/>
      <c r="T15" s="453"/>
      <c r="U15" s="170"/>
      <c r="V15" s="475"/>
      <c r="W15" s="328"/>
      <c r="X15" s="605"/>
      <c r="Y15" s="605"/>
      <c r="Z15" s="329"/>
    </row>
    <row r="16" spans="1:27" ht="14.1" customHeight="1" x14ac:dyDescent="0.15">
      <c r="A16" s="109"/>
      <c r="C16" s="204" t="s">
        <v>24</v>
      </c>
      <c r="D16" s="453" t="s">
        <v>371</v>
      </c>
      <c r="E16" s="170">
        <v>3100</v>
      </c>
      <c r="F16" s="203"/>
      <c r="G16" s="332"/>
      <c r="H16" s="597"/>
      <c r="I16" s="597"/>
      <c r="J16" s="330"/>
      <c r="K16" s="204"/>
      <c r="L16" s="331"/>
      <c r="M16" s="170"/>
      <c r="N16" s="475"/>
      <c r="O16" s="328"/>
      <c r="P16" s="605"/>
      <c r="Q16" s="605"/>
      <c r="R16" s="330"/>
      <c r="S16" s="204"/>
      <c r="T16" s="331"/>
      <c r="U16" s="170"/>
      <c r="V16" s="203"/>
      <c r="W16" s="328"/>
      <c r="X16" s="605"/>
      <c r="Y16" s="605"/>
      <c r="Z16" s="329"/>
    </row>
    <row r="17" spans="1:26" ht="14.1" customHeight="1" x14ac:dyDescent="0.15">
      <c r="A17" s="109"/>
      <c r="C17" s="204" t="s">
        <v>37</v>
      </c>
      <c r="D17" s="453" t="s">
        <v>371</v>
      </c>
      <c r="E17" s="170">
        <v>1790</v>
      </c>
      <c r="F17" s="203"/>
      <c r="G17" s="332"/>
      <c r="H17" s="597"/>
      <c r="I17" s="597"/>
      <c r="J17" s="330"/>
      <c r="K17" s="472"/>
      <c r="L17" s="331"/>
      <c r="M17" s="170"/>
      <c r="N17" s="475"/>
      <c r="O17" s="328"/>
      <c r="P17" s="605"/>
      <c r="Q17" s="605"/>
      <c r="R17" s="330"/>
      <c r="S17" s="472"/>
      <c r="T17" s="331"/>
      <c r="U17" s="170"/>
      <c r="V17" s="475"/>
      <c r="W17" s="328"/>
      <c r="X17" s="605"/>
      <c r="Y17" s="605"/>
      <c r="Z17" s="329"/>
    </row>
    <row r="18" spans="1:26" ht="14.1" customHeight="1" x14ac:dyDescent="0.15">
      <c r="A18" s="109"/>
      <c r="C18" s="204" t="s">
        <v>38</v>
      </c>
      <c r="D18" s="453" t="s">
        <v>371</v>
      </c>
      <c r="E18" s="170">
        <v>1970</v>
      </c>
      <c r="F18" s="203"/>
      <c r="G18" s="332"/>
      <c r="H18" s="597"/>
      <c r="I18" s="597"/>
      <c r="J18" s="330"/>
      <c r="K18" s="472"/>
      <c r="L18" s="331"/>
      <c r="M18" s="170"/>
      <c r="N18" s="475"/>
      <c r="O18" s="599" t="s">
        <v>13</v>
      </c>
      <c r="P18" s="600"/>
      <c r="Q18" s="600"/>
      <c r="R18" s="601"/>
      <c r="S18" s="472"/>
      <c r="T18" s="331"/>
      <c r="U18" s="170"/>
      <c r="V18" s="475"/>
      <c r="W18" s="328"/>
      <c r="X18" s="605"/>
      <c r="Y18" s="605"/>
      <c r="Z18" s="329"/>
    </row>
    <row r="19" spans="1:26" ht="14.1" customHeight="1" x14ac:dyDescent="0.15">
      <c r="A19" s="109"/>
      <c r="C19" s="204" t="s">
        <v>36</v>
      </c>
      <c r="D19" s="331"/>
      <c r="E19" s="170"/>
      <c r="F19" s="203"/>
      <c r="G19" s="332"/>
      <c r="H19" s="597"/>
      <c r="I19" s="597"/>
      <c r="J19" s="330"/>
      <c r="K19" s="472"/>
      <c r="L19" s="346"/>
      <c r="M19" s="170"/>
      <c r="N19" s="475"/>
      <c r="O19" s="193" t="s">
        <v>256</v>
      </c>
      <c r="P19" s="606"/>
      <c r="Q19" s="607"/>
      <c r="R19" s="192"/>
      <c r="S19" s="472"/>
      <c r="T19" s="346"/>
      <c r="U19" s="170"/>
      <c r="V19" s="475"/>
      <c r="W19" s="328"/>
      <c r="X19" s="605"/>
      <c r="Y19" s="605"/>
      <c r="Z19" s="329"/>
    </row>
    <row r="20" spans="1:26" ht="14.1" customHeight="1" x14ac:dyDescent="0.15">
      <c r="A20" s="109"/>
      <c r="C20" s="204" t="s">
        <v>41</v>
      </c>
      <c r="D20" s="453" t="s">
        <v>371</v>
      </c>
      <c r="E20" s="170">
        <v>3410</v>
      </c>
      <c r="F20" s="203"/>
      <c r="G20" s="332"/>
      <c r="H20" s="597"/>
      <c r="I20" s="597"/>
      <c r="J20" s="330"/>
      <c r="K20" s="206"/>
      <c r="L20" s="474"/>
      <c r="M20" s="471"/>
      <c r="N20" s="475"/>
      <c r="O20" s="328"/>
      <c r="P20" s="605"/>
      <c r="Q20" s="605"/>
      <c r="R20" s="330"/>
      <c r="S20" s="206"/>
      <c r="T20" s="474"/>
      <c r="U20" s="471"/>
      <c r="V20" s="475"/>
      <c r="W20" s="328"/>
      <c r="X20" s="605"/>
      <c r="Y20" s="605"/>
      <c r="Z20" s="329"/>
    </row>
    <row r="21" spans="1:26" ht="14.1" customHeight="1" x14ac:dyDescent="0.15">
      <c r="A21" s="109"/>
      <c r="C21" s="204" t="s">
        <v>42</v>
      </c>
      <c r="D21" s="453" t="s">
        <v>371</v>
      </c>
      <c r="E21" s="170">
        <v>4050</v>
      </c>
      <c r="F21" s="203"/>
      <c r="G21" s="332"/>
      <c r="H21" s="597"/>
      <c r="I21" s="597"/>
      <c r="J21" s="330"/>
      <c r="K21" s="191" t="s">
        <v>34</v>
      </c>
      <c r="L21" s="453" t="s">
        <v>371</v>
      </c>
      <c r="M21" s="158">
        <v>700</v>
      </c>
      <c r="N21" s="475"/>
      <c r="O21" s="328"/>
      <c r="P21" s="605"/>
      <c r="Q21" s="605"/>
      <c r="R21" s="330"/>
      <c r="S21" s="191" t="s">
        <v>34</v>
      </c>
      <c r="T21" s="453" t="s">
        <v>371</v>
      </c>
      <c r="U21" s="158">
        <v>170</v>
      </c>
      <c r="V21" s="475"/>
      <c r="W21" s="328"/>
      <c r="X21" s="605"/>
      <c r="Y21" s="605"/>
      <c r="Z21" s="329"/>
    </row>
    <row r="22" spans="1:26" ht="14.1" customHeight="1" x14ac:dyDescent="0.15">
      <c r="A22" s="109"/>
      <c r="C22" s="204" t="s">
        <v>29</v>
      </c>
      <c r="D22" s="453" t="s">
        <v>371</v>
      </c>
      <c r="E22" s="170">
        <v>3680</v>
      </c>
      <c r="F22" s="203"/>
      <c r="G22" s="332"/>
      <c r="H22" s="597"/>
      <c r="I22" s="597"/>
      <c r="J22" s="330"/>
      <c r="K22" s="206" t="s">
        <v>36</v>
      </c>
      <c r="L22" s="453" t="s">
        <v>371</v>
      </c>
      <c r="M22" s="170">
        <v>580</v>
      </c>
      <c r="N22" s="475"/>
      <c r="O22" s="328"/>
      <c r="P22" s="605"/>
      <c r="Q22" s="605"/>
      <c r="R22" s="330"/>
      <c r="S22" s="206" t="s">
        <v>36</v>
      </c>
      <c r="T22" s="453" t="s">
        <v>371</v>
      </c>
      <c r="U22" s="170">
        <v>130</v>
      </c>
      <c r="V22" s="475"/>
      <c r="W22" s="328"/>
      <c r="X22" s="605"/>
      <c r="Y22" s="605"/>
      <c r="Z22" s="329"/>
    </row>
    <row r="23" spans="1:26" ht="14.1" customHeight="1" x14ac:dyDescent="0.15">
      <c r="A23" s="109"/>
      <c r="C23" s="204" t="s">
        <v>43</v>
      </c>
      <c r="D23" s="453" t="s">
        <v>371</v>
      </c>
      <c r="E23" s="170">
        <v>2500</v>
      </c>
      <c r="F23" s="203"/>
      <c r="G23" s="332"/>
      <c r="H23" s="597"/>
      <c r="I23" s="597"/>
      <c r="J23" s="330"/>
      <c r="K23" s="206" t="s">
        <v>40</v>
      </c>
      <c r="L23" s="453" t="s">
        <v>371</v>
      </c>
      <c r="M23" s="170">
        <v>1740</v>
      </c>
      <c r="N23" s="475"/>
      <c r="O23" s="328"/>
      <c r="P23" s="605"/>
      <c r="Q23" s="605"/>
      <c r="R23" s="330"/>
      <c r="S23" s="206" t="s">
        <v>40</v>
      </c>
      <c r="T23" s="453" t="s">
        <v>371</v>
      </c>
      <c r="U23" s="170">
        <v>800</v>
      </c>
      <c r="V23" s="475"/>
      <c r="W23" s="328"/>
      <c r="X23" s="605"/>
      <c r="Y23" s="605"/>
      <c r="Z23" s="329"/>
    </row>
    <row r="24" spans="1:26" ht="14.1" customHeight="1" x14ac:dyDescent="0.15">
      <c r="A24" s="109"/>
      <c r="C24" s="204" t="s">
        <v>44</v>
      </c>
      <c r="D24" s="453" t="s">
        <v>371</v>
      </c>
      <c r="E24" s="170">
        <v>2290</v>
      </c>
      <c r="F24" s="203"/>
      <c r="G24" s="332"/>
      <c r="H24" s="597"/>
      <c r="I24" s="597"/>
      <c r="J24" s="330"/>
      <c r="K24" s="206"/>
      <c r="L24" s="453"/>
      <c r="M24" s="170"/>
      <c r="N24" s="334"/>
      <c r="O24" s="328"/>
      <c r="P24" s="605"/>
      <c r="Q24" s="605"/>
      <c r="R24" s="330"/>
      <c r="S24" s="206"/>
      <c r="T24" s="453"/>
      <c r="U24" s="170"/>
      <c r="V24" s="203"/>
      <c r="W24" s="328"/>
      <c r="X24" s="605"/>
      <c r="Y24" s="605"/>
      <c r="Z24" s="329"/>
    </row>
    <row r="25" spans="1:26" ht="14.1" customHeight="1" x14ac:dyDescent="0.15">
      <c r="A25" s="109"/>
      <c r="C25" s="204" t="s">
        <v>45</v>
      </c>
      <c r="D25" s="453" t="s">
        <v>371</v>
      </c>
      <c r="E25" s="170">
        <v>2790</v>
      </c>
      <c r="F25" s="203"/>
      <c r="G25" s="332"/>
      <c r="H25" s="597"/>
      <c r="I25" s="597"/>
      <c r="J25" s="330"/>
      <c r="K25" s="276"/>
      <c r="L25" s="346"/>
      <c r="M25" s="170"/>
      <c r="N25" s="334"/>
      <c r="O25" s="328"/>
      <c r="P25" s="605"/>
      <c r="Q25" s="605"/>
      <c r="R25" s="330"/>
      <c r="S25" s="276"/>
      <c r="T25" s="346"/>
      <c r="U25" s="170"/>
      <c r="V25" s="203"/>
      <c r="W25" s="328"/>
      <c r="X25" s="605"/>
      <c r="Y25" s="605"/>
      <c r="Z25" s="329"/>
    </row>
    <row r="26" spans="1:26" ht="14.1" customHeight="1" x14ac:dyDescent="0.15">
      <c r="A26" s="109"/>
      <c r="C26" s="204" t="s">
        <v>46</v>
      </c>
      <c r="D26" s="453" t="s">
        <v>371</v>
      </c>
      <c r="E26" s="170">
        <v>5350</v>
      </c>
      <c r="F26" s="203"/>
      <c r="G26" s="332"/>
      <c r="H26" s="597"/>
      <c r="I26" s="597"/>
      <c r="J26" s="330"/>
      <c r="K26" s="206"/>
      <c r="L26" s="346"/>
      <c r="M26" s="170"/>
      <c r="N26" s="334"/>
      <c r="O26" s="328"/>
      <c r="P26" s="605"/>
      <c r="Q26" s="605"/>
      <c r="R26" s="330"/>
      <c r="S26" s="206"/>
      <c r="T26" s="346"/>
      <c r="U26" s="170"/>
      <c r="V26" s="203"/>
      <c r="W26" s="328"/>
      <c r="X26" s="605"/>
      <c r="Y26" s="605"/>
      <c r="Z26" s="329"/>
    </row>
    <row r="27" spans="1:26" ht="14.1" customHeight="1" x14ac:dyDescent="0.15">
      <c r="A27" s="109"/>
      <c r="C27" s="204" t="s">
        <v>47</v>
      </c>
      <c r="D27" s="453" t="s">
        <v>371</v>
      </c>
      <c r="E27" s="170">
        <v>1770</v>
      </c>
      <c r="F27" s="203"/>
      <c r="G27" s="332"/>
      <c r="H27" s="597"/>
      <c r="I27" s="597"/>
      <c r="J27" s="330"/>
      <c r="K27" s="206"/>
      <c r="L27" s="453"/>
      <c r="M27" s="170"/>
      <c r="N27" s="334"/>
      <c r="O27" s="328"/>
      <c r="P27" s="605"/>
      <c r="Q27" s="605"/>
      <c r="R27" s="330"/>
      <c r="S27" s="206"/>
      <c r="T27" s="453"/>
      <c r="U27" s="170"/>
      <c r="V27" s="203"/>
      <c r="W27" s="328"/>
      <c r="X27" s="605"/>
      <c r="Y27" s="605"/>
      <c r="Z27" s="329"/>
    </row>
    <row r="28" spans="1:26" ht="14.1" customHeight="1" x14ac:dyDescent="0.15">
      <c r="A28" s="109"/>
      <c r="C28" s="277" t="s">
        <v>200</v>
      </c>
      <c r="D28" s="303" t="s">
        <v>51</v>
      </c>
      <c r="E28" s="279">
        <v>20</v>
      </c>
      <c r="F28" s="203"/>
      <c r="G28" s="332"/>
      <c r="H28" s="597"/>
      <c r="I28" s="597"/>
      <c r="J28" s="330"/>
      <c r="K28" s="206"/>
      <c r="L28" s="346"/>
      <c r="M28" s="170"/>
      <c r="N28" s="334"/>
      <c r="O28" s="328"/>
      <c r="P28" s="605"/>
      <c r="Q28" s="605"/>
      <c r="R28" s="330"/>
      <c r="S28" s="206"/>
      <c r="T28" s="346"/>
      <c r="U28" s="170"/>
      <c r="V28" s="203"/>
      <c r="W28" s="328"/>
      <c r="X28" s="605"/>
      <c r="Y28" s="605"/>
      <c r="Z28" s="329"/>
    </row>
    <row r="29" spans="1:26" ht="14.1" customHeight="1" x14ac:dyDescent="0.15">
      <c r="A29" s="109"/>
      <c r="B29" s="2" t="s">
        <v>50</v>
      </c>
      <c r="C29" s="277" t="s">
        <v>345</v>
      </c>
      <c r="D29" s="303" t="s">
        <v>51</v>
      </c>
      <c r="E29" s="279">
        <v>2000</v>
      </c>
      <c r="F29" s="203"/>
      <c r="G29" s="23"/>
      <c r="H29" s="598"/>
      <c r="I29" s="598"/>
      <c r="J29" s="245"/>
      <c r="K29" s="206"/>
      <c r="L29" s="470"/>
      <c r="M29" s="205"/>
      <c r="N29" s="203"/>
      <c r="O29" s="21"/>
      <c r="P29" s="615"/>
      <c r="Q29" s="615"/>
      <c r="R29" s="245"/>
      <c r="S29" s="206"/>
      <c r="T29" s="470"/>
      <c r="U29" s="205"/>
      <c r="V29" s="203"/>
      <c r="W29" s="21"/>
      <c r="X29" s="615"/>
      <c r="Y29" s="615"/>
      <c r="Z29" s="207"/>
    </row>
    <row r="30" spans="1:26" ht="14.1" customHeight="1" x14ac:dyDescent="0.15">
      <c r="A30" s="109"/>
      <c r="B30" s="184"/>
      <c r="C30" s="204"/>
      <c r="D30" s="616"/>
      <c r="E30" s="617"/>
      <c r="F30" s="203"/>
      <c r="G30" s="23"/>
      <c r="H30" s="598"/>
      <c r="I30" s="598"/>
      <c r="J30" s="245"/>
      <c r="K30" s="21"/>
      <c r="L30" s="458"/>
      <c r="M30" s="471"/>
      <c r="N30" s="203"/>
      <c r="O30" s="21"/>
      <c r="P30" s="615"/>
      <c r="Q30" s="615"/>
      <c r="R30" s="245"/>
      <c r="S30" s="206"/>
      <c r="T30" s="346"/>
      <c r="U30" s="170"/>
      <c r="V30" s="203"/>
      <c r="W30" s="21"/>
      <c r="X30" s="615"/>
      <c r="Y30" s="615"/>
      <c r="Z30" s="207"/>
    </row>
    <row r="31" spans="1:26" ht="14.1" customHeight="1" x14ac:dyDescent="0.15">
      <c r="A31" s="109"/>
      <c r="C31" s="335" t="s">
        <v>20</v>
      </c>
      <c r="D31" s="618"/>
      <c r="E31" s="619"/>
      <c r="F31" s="203"/>
      <c r="G31" s="23"/>
      <c r="H31" s="598"/>
      <c r="I31" s="598"/>
      <c r="J31" s="245"/>
      <c r="K31" s="21"/>
      <c r="L31" s="458"/>
      <c r="M31" s="471"/>
      <c r="N31" s="203"/>
      <c r="O31" s="21"/>
      <c r="P31" s="615"/>
      <c r="Q31" s="615"/>
      <c r="R31" s="245"/>
      <c r="S31" s="206"/>
      <c r="T31" s="470"/>
      <c r="U31" s="205"/>
      <c r="V31" s="203"/>
      <c r="W31" s="21"/>
      <c r="X31" s="615"/>
      <c r="Y31" s="615"/>
      <c r="Z31" s="207"/>
    </row>
    <row r="32" spans="1:26" ht="14.1" customHeight="1" x14ac:dyDescent="0.15">
      <c r="A32" s="109"/>
      <c r="C32" s="196" t="s">
        <v>48</v>
      </c>
      <c r="D32" s="608">
        <f>SUM(E7:E29)</f>
        <v>55370</v>
      </c>
      <c r="E32" s="609"/>
      <c r="F32" s="197">
        <f>SUM(F7:F29)</f>
        <v>0</v>
      </c>
      <c r="G32" s="198" t="s">
        <v>48</v>
      </c>
      <c r="H32" s="613">
        <f>SUM(H6:I10)</f>
        <v>9510</v>
      </c>
      <c r="I32" s="614"/>
      <c r="J32" s="197">
        <f>SUM(J6:J10)</f>
        <v>0</v>
      </c>
      <c r="K32" s="198" t="s">
        <v>48</v>
      </c>
      <c r="L32" s="610">
        <f>SUM(M7:M29)</f>
        <v>3020</v>
      </c>
      <c r="M32" s="610"/>
      <c r="N32" s="197">
        <f>SUM(N7:N29)</f>
        <v>0</v>
      </c>
      <c r="O32" s="198" t="s">
        <v>48</v>
      </c>
      <c r="P32" s="610">
        <f>SUM(P6,P19)</f>
        <v>0</v>
      </c>
      <c r="Q32" s="610"/>
      <c r="R32" s="197">
        <f>SUM(R6,R19)</f>
        <v>0</v>
      </c>
      <c r="S32" s="198" t="s">
        <v>48</v>
      </c>
      <c r="T32" s="608">
        <f>SUM(U7:U29)</f>
        <v>1100</v>
      </c>
      <c r="U32" s="609"/>
      <c r="V32" s="197">
        <f>SUM(V7:V29)</f>
        <v>0</v>
      </c>
      <c r="W32" s="198" t="s">
        <v>48</v>
      </c>
      <c r="X32" s="610">
        <f>SUM(X6:Y31)</f>
        <v>700</v>
      </c>
      <c r="Y32" s="610"/>
      <c r="Z32" s="200">
        <f>SUM(Z6)</f>
        <v>0</v>
      </c>
    </row>
    <row r="33" spans="1:26" ht="14.1" customHeight="1" x14ac:dyDescent="0.15">
      <c r="A33" s="109"/>
      <c r="C33" s="336" t="s">
        <v>492</v>
      </c>
      <c r="D33" s="337"/>
      <c r="E33" s="337"/>
      <c r="F33" s="281"/>
      <c r="G33" s="223"/>
      <c r="K33" s="223"/>
      <c r="O33" s="223"/>
      <c r="S33" s="223"/>
      <c r="T33" s="223"/>
      <c r="U33" s="223"/>
      <c r="W33" s="223"/>
      <c r="Z33" s="28"/>
    </row>
    <row r="34" spans="1:26" ht="13.5" customHeight="1" x14ac:dyDescent="0.15">
      <c r="A34" s="110"/>
      <c r="B34" s="29"/>
      <c r="C34" s="338" t="s">
        <v>491</v>
      </c>
      <c r="D34" s="29"/>
      <c r="E34" s="29"/>
      <c r="F34" s="29"/>
      <c r="G34" s="29"/>
      <c r="H34" s="29"/>
      <c r="I34" s="29"/>
      <c r="J34" s="29"/>
      <c r="K34" s="29"/>
      <c r="L34" s="29"/>
      <c r="M34" s="29"/>
      <c r="N34" s="29"/>
      <c r="O34" s="29"/>
      <c r="P34" s="29"/>
      <c r="Q34" s="29"/>
      <c r="R34" s="29"/>
      <c r="S34" s="29"/>
      <c r="T34" s="643" t="s">
        <v>49</v>
      </c>
      <c r="U34" s="643"/>
      <c r="V34" s="325">
        <f>SUM(D32,H32,L32,P32,T32,X32)</f>
        <v>69700</v>
      </c>
      <c r="W34" s="325"/>
      <c r="X34" s="644">
        <f>SUM(F32,J32,N32,R32,V32,Z32)</f>
        <v>0</v>
      </c>
      <c r="Y34" s="644"/>
      <c r="Z34" s="645"/>
    </row>
    <row r="35" spans="1:26" ht="14.1" customHeight="1" x14ac:dyDescent="0.15">
      <c r="C35" s="223"/>
      <c r="D35" s="602"/>
      <c r="E35" s="602"/>
      <c r="H35" s="603"/>
      <c r="I35" s="603"/>
      <c r="L35" s="603"/>
      <c r="M35" s="603"/>
      <c r="P35" s="603"/>
      <c r="Q35" s="603"/>
      <c r="S35" s="223"/>
      <c r="T35" s="611" t="s">
        <v>229</v>
      </c>
      <c r="U35" s="612"/>
      <c r="V35" s="323">
        <f>SUM(V34)</f>
        <v>69700</v>
      </c>
      <c r="W35" s="324"/>
      <c r="X35" s="638">
        <f>SUM(X34)</f>
        <v>0</v>
      </c>
      <c r="Y35" s="638"/>
      <c r="Z35" s="639"/>
    </row>
    <row r="36" spans="1:26" ht="12.95" customHeight="1" x14ac:dyDescent="0.15">
      <c r="C36" s="604" t="s">
        <v>379</v>
      </c>
      <c r="D36" s="604"/>
      <c r="E36" s="604"/>
      <c r="F36" s="604"/>
      <c r="G36" s="604"/>
      <c r="H36" s="604"/>
      <c r="I36" s="604"/>
      <c r="J36" s="604"/>
      <c r="K36" s="604"/>
      <c r="L36" s="604"/>
      <c r="M36" s="604"/>
      <c r="N36" s="604"/>
      <c r="O36" s="604"/>
      <c r="P36" s="604"/>
      <c r="Q36" s="604"/>
      <c r="R36" s="604"/>
      <c r="S36" s="604"/>
      <c r="T36" s="602"/>
      <c r="U36" s="602"/>
      <c r="X36" s="603"/>
      <c r="Y36" s="603"/>
    </row>
    <row r="37" spans="1:26" ht="12.95" customHeight="1" x14ac:dyDescent="0.15">
      <c r="C37" s="604" t="s">
        <v>372</v>
      </c>
      <c r="D37" s="604"/>
      <c r="E37" s="604"/>
      <c r="F37" s="604"/>
      <c r="G37" s="604"/>
      <c r="H37" s="604"/>
      <c r="I37" s="604"/>
      <c r="J37" s="604"/>
      <c r="K37" s="604"/>
      <c r="L37" s="604"/>
      <c r="M37" s="604"/>
      <c r="N37" s="604"/>
      <c r="O37" s="604"/>
      <c r="P37" s="604"/>
      <c r="Q37" s="604"/>
      <c r="R37" s="604"/>
      <c r="S37" s="604"/>
      <c r="T37" s="603"/>
      <c r="U37" s="603"/>
      <c r="X37" s="603"/>
      <c r="Y37" s="603"/>
    </row>
    <row r="38" spans="1:26" ht="12.95" customHeight="1" x14ac:dyDescent="0.15">
      <c r="C38" s="604" t="s">
        <v>378</v>
      </c>
      <c r="D38" s="604"/>
      <c r="E38" s="604"/>
      <c r="F38" s="604"/>
      <c r="G38" s="604"/>
      <c r="H38" s="604"/>
      <c r="I38" s="604"/>
      <c r="J38" s="604"/>
      <c r="K38" s="604"/>
      <c r="L38" s="604"/>
      <c r="M38" s="604"/>
      <c r="N38" s="604"/>
      <c r="O38" s="604"/>
      <c r="P38" s="604"/>
      <c r="Q38" s="604"/>
      <c r="R38" s="604"/>
      <c r="S38" s="604"/>
      <c r="T38" s="603"/>
      <c r="U38" s="603"/>
      <c r="X38" s="603"/>
      <c r="Y38" s="603"/>
    </row>
    <row r="39" spans="1:26" ht="12.95" customHeight="1" x14ac:dyDescent="0.15">
      <c r="C39" s="604" t="s">
        <v>383</v>
      </c>
      <c r="D39" s="604"/>
      <c r="E39" s="604"/>
      <c r="F39" s="604"/>
      <c r="G39" s="604"/>
      <c r="H39" s="604"/>
      <c r="I39" s="604"/>
      <c r="J39" s="604"/>
      <c r="K39" s="604"/>
      <c r="L39" s="604"/>
      <c r="M39" s="604"/>
      <c r="N39" s="604"/>
      <c r="O39" s="604"/>
      <c r="P39" s="604"/>
      <c r="Q39" s="604"/>
      <c r="R39" s="604"/>
      <c r="S39" s="604"/>
      <c r="T39" s="603"/>
      <c r="U39" s="603"/>
      <c r="X39" s="603"/>
      <c r="Y39" s="603"/>
    </row>
    <row r="40" spans="1:26" ht="12.95" customHeight="1" x14ac:dyDescent="0.15">
      <c r="C40" s="604" t="s">
        <v>384</v>
      </c>
      <c r="D40" s="604"/>
      <c r="E40" s="604"/>
      <c r="F40" s="604"/>
      <c r="G40" s="604"/>
      <c r="H40" s="604"/>
      <c r="I40" s="604"/>
      <c r="J40" s="604"/>
      <c r="K40" s="604"/>
      <c r="L40" s="604"/>
      <c r="M40" s="604"/>
      <c r="N40" s="604"/>
      <c r="O40" s="604"/>
      <c r="P40" s="604"/>
      <c r="Q40" s="604"/>
      <c r="R40" s="604"/>
      <c r="S40" s="604"/>
    </row>
    <row r="41" spans="1:26" ht="12.95" customHeight="1" x14ac:dyDescent="0.15">
      <c r="C41" s="604" t="s">
        <v>511</v>
      </c>
      <c r="D41" s="604"/>
      <c r="E41" s="604"/>
      <c r="F41" s="604"/>
      <c r="G41" s="604"/>
      <c r="H41" s="604"/>
      <c r="I41" s="604"/>
      <c r="J41" s="604"/>
      <c r="K41" s="604"/>
      <c r="L41" s="604"/>
      <c r="M41" s="604"/>
      <c r="N41" s="604"/>
      <c r="O41" s="604"/>
      <c r="P41" s="604"/>
      <c r="Q41" s="604"/>
      <c r="R41" s="604"/>
      <c r="S41" s="604"/>
      <c r="T41" s="603"/>
      <c r="U41" s="603"/>
      <c r="X41" s="603"/>
      <c r="Y41" s="603"/>
    </row>
    <row r="42" spans="1:26" ht="12.95" customHeight="1" x14ac:dyDescent="0.15">
      <c r="D42" s="602"/>
      <c r="E42" s="602"/>
      <c r="H42" s="603"/>
      <c r="I42" s="603"/>
      <c r="L42" s="603"/>
      <c r="M42" s="603"/>
      <c r="P42" s="603"/>
      <c r="Q42" s="603"/>
    </row>
    <row r="44" spans="1:26" ht="13.5" x14ac:dyDescent="0.15">
      <c r="R44" s="642" t="s">
        <v>510</v>
      </c>
      <c r="S44" s="642"/>
      <c r="T44" s="642"/>
      <c r="U44" s="642"/>
      <c r="V44" s="642"/>
      <c r="W44" s="642"/>
      <c r="X44" s="642"/>
      <c r="Y44" s="642"/>
      <c r="Z44" s="642"/>
    </row>
  </sheetData>
  <mergeCells count="141">
    <mergeCell ref="X35:Z35"/>
    <mergeCell ref="X27:Y27"/>
    <mergeCell ref="X39:Y39"/>
    <mergeCell ref="X41:Y41"/>
    <mergeCell ref="H17:I17"/>
    <mergeCell ref="H10:I10"/>
    <mergeCell ref="H16:I16"/>
    <mergeCell ref="H19:I19"/>
    <mergeCell ref="R44:Z44"/>
    <mergeCell ref="P25:Q25"/>
    <mergeCell ref="P24:Q24"/>
    <mergeCell ref="P29:Q29"/>
    <mergeCell ref="X37:Y37"/>
    <mergeCell ref="T34:U34"/>
    <mergeCell ref="X34:Z34"/>
    <mergeCell ref="P30:Q30"/>
    <mergeCell ref="X24:Y24"/>
    <mergeCell ref="X30:Y30"/>
    <mergeCell ref="X29:Y29"/>
    <mergeCell ref="X28:Y28"/>
    <mergeCell ref="X26:Y26"/>
    <mergeCell ref="X25:Y25"/>
    <mergeCell ref="P42:Q42"/>
    <mergeCell ref="X36:Y36"/>
    <mergeCell ref="T36:U36"/>
    <mergeCell ref="X31:Y31"/>
    <mergeCell ref="T37:U37"/>
    <mergeCell ref="P26:Q26"/>
    <mergeCell ref="A4:A5"/>
    <mergeCell ref="B4:B5"/>
    <mergeCell ref="L5:M5"/>
    <mergeCell ref="C4:F4"/>
    <mergeCell ref="D6:E6"/>
    <mergeCell ref="H13:I13"/>
    <mergeCell ref="H14:I14"/>
    <mergeCell ref="P15:Q15"/>
    <mergeCell ref="D5:E5"/>
    <mergeCell ref="H5:I5"/>
    <mergeCell ref="H12:I12"/>
    <mergeCell ref="P12:Q12"/>
    <mergeCell ref="H11:I11"/>
    <mergeCell ref="H15:I15"/>
    <mergeCell ref="X5:Y5"/>
    <mergeCell ref="X7:Y7"/>
    <mergeCell ref="P9:Q9"/>
    <mergeCell ref="P10:Q10"/>
    <mergeCell ref="P5:Q5"/>
    <mergeCell ref="P8:Q8"/>
    <mergeCell ref="C2:D2"/>
    <mergeCell ref="C3:D3"/>
    <mergeCell ref="E2:J2"/>
    <mergeCell ref="E3:J3"/>
    <mergeCell ref="O4:R4"/>
    <mergeCell ref="K4:N4"/>
    <mergeCell ref="G4:J4"/>
    <mergeCell ref="W4:Z4"/>
    <mergeCell ref="S4:V4"/>
    <mergeCell ref="K2:L2"/>
    <mergeCell ref="M2:R2"/>
    <mergeCell ref="K3:L3"/>
    <mergeCell ref="M3:R3"/>
    <mergeCell ref="Y2:Z2"/>
    <mergeCell ref="Y3:Z3"/>
    <mergeCell ref="S2:T2"/>
    <mergeCell ref="S3:T3"/>
    <mergeCell ref="U2:V2"/>
    <mergeCell ref="U3:V3"/>
    <mergeCell ref="W2:X2"/>
    <mergeCell ref="W3:X3"/>
    <mergeCell ref="X10:Y10"/>
    <mergeCell ref="T5:U5"/>
    <mergeCell ref="X8:Y8"/>
    <mergeCell ref="P6:Q6"/>
    <mergeCell ref="P7:Q7"/>
    <mergeCell ref="X19:Y19"/>
    <mergeCell ref="P23:Q23"/>
    <mergeCell ref="P32:Q32"/>
    <mergeCell ref="H28:I28"/>
    <mergeCell ref="H29:I29"/>
    <mergeCell ref="X11:Y11"/>
    <mergeCell ref="X9:Y9"/>
    <mergeCell ref="P11:Q11"/>
    <mergeCell ref="X20:Y20"/>
    <mergeCell ref="X21:Y21"/>
    <mergeCell ref="X15:Y15"/>
    <mergeCell ref="X12:Y12"/>
    <mergeCell ref="X13:Y13"/>
    <mergeCell ref="X16:Y16"/>
    <mergeCell ref="X17:Y17"/>
    <mergeCell ref="X18:Y18"/>
    <mergeCell ref="X14:Y14"/>
    <mergeCell ref="P16:Q16"/>
    <mergeCell ref="P17:Q17"/>
    <mergeCell ref="P13:Q13"/>
    <mergeCell ref="P14:Q14"/>
    <mergeCell ref="P21:Q21"/>
    <mergeCell ref="P28:Q28"/>
    <mergeCell ref="H18:I18"/>
    <mergeCell ref="T41:U41"/>
    <mergeCell ref="T39:U39"/>
    <mergeCell ref="X38:Y38"/>
    <mergeCell ref="T38:U38"/>
    <mergeCell ref="C39:S39"/>
    <mergeCell ref="C40:S40"/>
    <mergeCell ref="X22:Y22"/>
    <mergeCell ref="X23:Y23"/>
    <mergeCell ref="P22:Q22"/>
    <mergeCell ref="T32:U32"/>
    <mergeCell ref="X32:Y32"/>
    <mergeCell ref="T35:U35"/>
    <mergeCell ref="D32:E32"/>
    <mergeCell ref="H32:I32"/>
    <mergeCell ref="L32:M32"/>
    <mergeCell ref="P31:Q31"/>
    <mergeCell ref="D30:E30"/>
    <mergeCell ref="D31:E31"/>
    <mergeCell ref="H30:I30"/>
    <mergeCell ref="H22:I22"/>
    <mergeCell ref="H27:I27"/>
    <mergeCell ref="H25:I25"/>
    <mergeCell ref="H26:I26"/>
    <mergeCell ref="H31:I31"/>
    <mergeCell ref="O18:R18"/>
    <mergeCell ref="D42:E42"/>
    <mergeCell ref="H42:I42"/>
    <mergeCell ref="L42:M42"/>
    <mergeCell ref="C36:S36"/>
    <mergeCell ref="P35:Q35"/>
    <mergeCell ref="D35:E35"/>
    <mergeCell ref="H35:I35"/>
    <mergeCell ref="L35:M35"/>
    <mergeCell ref="C37:S37"/>
    <mergeCell ref="C38:S38"/>
    <mergeCell ref="C41:S41"/>
    <mergeCell ref="P20:Q20"/>
    <mergeCell ref="P19:Q19"/>
    <mergeCell ref="H23:I23"/>
    <mergeCell ref="H24:I24"/>
    <mergeCell ref="P27:Q27"/>
    <mergeCell ref="H20:I20"/>
    <mergeCell ref="H21:I21"/>
  </mergeCells>
  <phoneticPr fontId="2"/>
  <conditionalFormatting sqref="F7">
    <cfRule type="cellIs" dxfId="107" priority="97" operator="greaterThan">
      <formula>$E$7</formula>
    </cfRule>
  </conditionalFormatting>
  <conditionalFormatting sqref="F8">
    <cfRule type="cellIs" dxfId="106" priority="96" operator="greaterThan">
      <formula>$E$8</formula>
    </cfRule>
  </conditionalFormatting>
  <conditionalFormatting sqref="F9:F10">
    <cfRule type="cellIs" dxfId="105" priority="114" operator="greaterThan">
      <formula>$E$7</formula>
    </cfRule>
  </conditionalFormatting>
  <conditionalFormatting sqref="F11">
    <cfRule type="cellIs" dxfId="104" priority="95" operator="greaterThan">
      <formula>$E$11</formula>
    </cfRule>
  </conditionalFormatting>
  <conditionalFormatting sqref="F12">
    <cfRule type="cellIs" dxfId="103" priority="94" operator="greaterThan">
      <formula>$E$12</formula>
    </cfRule>
  </conditionalFormatting>
  <conditionalFormatting sqref="F13">
    <cfRule type="cellIs" dxfId="102" priority="92" operator="greaterThan">
      <formula>$E$13</formula>
    </cfRule>
  </conditionalFormatting>
  <conditionalFormatting sqref="F14">
    <cfRule type="cellIs" dxfId="101" priority="91" operator="greaterThan">
      <formula>$E$14</formula>
    </cfRule>
  </conditionalFormatting>
  <conditionalFormatting sqref="F15 F19 F25 F30">
    <cfRule type="cellIs" dxfId="100" priority="90" operator="greaterThan">
      <formula>$E$15</formula>
    </cfRule>
  </conditionalFormatting>
  <conditionalFormatting sqref="F16">
    <cfRule type="cellIs" dxfId="99" priority="89" operator="greaterThan">
      <formula>$E$16</formula>
    </cfRule>
  </conditionalFormatting>
  <conditionalFormatting sqref="F17">
    <cfRule type="cellIs" dxfId="98" priority="88" operator="greaterThan">
      <formula>$E$17</formula>
    </cfRule>
  </conditionalFormatting>
  <conditionalFormatting sqref="F18">
    <cfRule type="cellIs" dxfId="97" priority="87" operator="greaterThan">
      <formula>$E$18</formula>
    </cfRule>
  </conditionalFormatting>
  <conditionalFormatting sqref="F20">
    <cfRule type="cellIs" dxfId="96" priority="86" operator="greaterThan">
      <formula>$E$20</formula>
    </cfRule>
  </conditionalFormatting>
  <conditionalFormatting sqref="F21">
    <cfRule type="cellIs" dxfId="95" priority="85" operator="greaterThan">
      <formula>$E$21</formula>
    </cfRule>
  </conditionalFormatting>
  <conditionalFormatting sqref="F22">
    <cfRule type="cellIs" dxfId="94" priority="84" operator="greaterThan">
      <formula>$E$22</formula>
    </cfRule>
  </conditionalFormatting>
  <conditionalFormatting sqref="F23">
    <cfRule type="cellIs" dxfId="93" priority="83" operator="greaterThan">
      <formula>$E$23</formula>
    </cfRule>
  </conditionalFormatting>
  <conditionalFormatting sqref="F24">
    <cfRule type="cellIs" dxfId="92" priority="82" operator="greaterThan">
      <formula>$E$24</formula>
    </cfRule>
  </conditionalFormatting>
  <conditionalFormatting sqref="F26">
    <cfRule type="cellIs" dxfId="91" priority="81" operator="greaterThan">
      <formula>$E$26</formula>
    </cfRule>
  </conditionalFormatting>
  <conditionalFormatting sqref="F27">
    <cfRule type="cellIs" dxfId="90" priority="80" operator="greaterThan">
      <formula>$E$27</formula>
    </cfRule>
  </conditionalFormatting>
  <conditionalFormatting sqref="F28">
    <cfRule type="cellIs" dxfId="89" priority="79" operator="greaterThan">
      <formula>$E$28</formula>
    </cfRule>
  </conditionalFormatting>
  <conditionalFormatting sqref="F29">
    <cfRule type="cellIs" dxfId="88" priority="78" operator="greaterThan">
      <formula>$E$29</formula>
    </cfRule>
  </conditionalFormatting>
  <conditionalFormatting sqref="F32">
    <cfRule type="cellIs" dxfId="87" priority="77" operator="greaterThan">
      <formula>$D$32</formula>
    </cfRule>
  </conditionalFormatting>
  <conditionalFormatting sqref="J6">
    <cfRule type="cellIs" dxfId="86" priority="111" operator="greaterThan">
      <formula>$I$6</formula>
    </cfRule>
  </conditionalFormatting>
  <conditionalFormatting sqref="J8">
    <cfRule type="cellIs" dxfId="85" priority="75" operator="greaterThan">
      <formula>$I$8</formula>
    </cfRule>
  </conditionalFormatting>
  <conditionalFormatting sqref="J9">
    <cfRule type="cellIs" dxfId="84" priority="104" operator="greaterThan">
      <formula>$I$9</formula>
    </cfRule>
  </conditionalFormatting>
  <conditionalFormatting sqref="J10:J11">
    <cfRule type="expression" dxfId="83" priority="123" stopIfTrue="1">
      <formula>H10&lt;J10</formula>
    </cfRule>
  </conditionalFormatting>
  <conditionalFormatting sqref="J32 V32 Z32 X34:Z34">
    <cfRule type="expression" dxfId="82" priority="128" stopIfTrue="1">
      <formula>H32&lt;J32</formula>
    </cfRule>
  </conditionalFormatting>
  <conditionalFormatting sqref="N7">
    <cfRule type="cellIs" dxfId="81" priority="40" operator="greaterThan">
      <formula>$M$7</formula>
    </cfRule>
  </conditionalFormatting>
  <conditionalFormatting sqref="N8">
    <cfRule type="cellIs" dxfId="80" priority="39" operator="greaterThan">
      <formula>$M$8</formula>
    </cfRule>
  </conditionalFormatting>
  <conditionalFormatting sqref="N10">
    <cfRule type="cellIs" dxfId="79" priority="38" operator="greaterThan">
      <formula>$M$10</formula>
    </cfRule>
  </conditionalFormatting>
  <conditionalFormatting sqref="N11">
    <cfRule type="cellIs" dxfId="78" priority="37" operator="greaterThan">
      <formula>$M$11</formula>
    </cfRule>
  </conditionalFormatting>
  <conditionalFormatting sqref="N12">
    <cfRule type="cellIs" dxfId="77" priority="36" operator="greaterThan">
      <formula>$M$12</formula>
    </cfRule>
  </conditionalFormatting>
  <conditionalFormatting sqref="N13">
    <cfRule type="cellIs" dxfId="76" priority="35" operator="greaterThan">
      <formula>$M$13</formula>
    </cfRule>
  </conditionalFormatting>
  <conditionalFormatting sqref="N14">
    <cfRule type="cellIs" dxfId="75" priority="34" operator="greaterThan">
      <formula>$M$14</formula>
    </cfRule>
  </conditionalFormatting>
  <conditionalFormatting sqref="N15">
    <cfRule type="cellIs" dxfId="74" priority="33" operator="greaterThan">
      <formula>$M$15</formula>
    </cfRule>
  </conditionalFormatting>
  <conditionalFormatting sqref="N17">
    <cfRule type="cellIs" dxfId="73" priority="32" operator="greaterThan">
      <formula>$M$17</formula>
    </cfRule>
  </conditionalFormatting>
  <conditionalFormatting sqref="N18">
    <cfRule type="cellIs" dxfId="72" priority="31" operator="greaterThan">
      <formula>$M$18</formula>
    </cfRule>
  </conditionalFormatting>
  <conditionalFormatting sqref="N19">
    <cfRule type="cellIs" dxfId="71" priority="30" operator="greaterThan">
      <formula>$M$19</formula>
    </cfRule>
  </conditionalFormatting>
  <conditionalFormatting sqref="N21">
    <cfRule type="cellIs" dxfId="70" priority="7" operator="greaterThan">
      <formula>$M$21</formula>
    </cfRule>
  </conditionalFormatting>
  <conditionalFormatting sqref="N22">
    <cfRule type="cellIs" dxfId="69" priority="6" operator="greaterThan">
      <formula>$M$22</formula>
    </cfRule>
  </conditionalFormatting>
  <conditionalFormatting sqref="N23">
    <cfRule type="cellIs" dxfId="68" priority="5" operator="greaterThan">
      <formula>$M$23</formula>
    </cfRule>
  </conditionalFormatting>
  <conditionalFormatting sqref="N32">
    <cfRule type="cellIs" dxfId="67" priority="109" operator="greaterThan">
      <formula>$L$32</formula>
    </cfRule>
  </conditionalFormatting>
  <conditionalFormatting sqref="R6:R8 R32">
    <cfRule type="expression" dxfId="66" priority="3" stopIfTrue="1">
      <formula>P6&lt;R6</formula>
    </cfRule>
  </conditionalFormatting>
  <conditionalFormatting sqref="R13:R14">
    <cfRule type="expression" dxfId="65" priority="2" stopIfTrue="1">
      <formula>P13&lt;R13</formula>
    </cfRule>
  </conditionalFormatting>
  <conditionalFormatting sqref="R19">
    <cfRule type="expression" dxfId="64" priority="1" stopIfTrue="1">
      <formula>P19&lt;R19</formula>
    </cfRule>
  </conditionalFormatting>
  <conditionalFormatting sqref="V6 V24:V30">
    <cfRule type="expression" dxfId="63" priority="42" stopIfTrue="1">
      <formula>T6&lt;V6</formula>
    </cfRule>
  </conditionalFormatting>
  <conditionalFormatting sqref="V7">
    <cfRule type="cellIs" dxfId="62" priority="26" operator="greaterThan">
      <formula>$U$7</formula>
    </cfRule>
  </conditionalFormatting>
  <conditionalFormatting sqref="V8">
    <cfRule type="cellIs" dxfId="61" priority="25" operator="greaterThan">
      <formula>$U$8</formula>
    </cfRule>
  </conditionalFormatting>
  <conditionalFormatting sqref="V10">
    <cfRule type="cellIs" dxfId="60" priority="24" operator="greaterThan">
      <formula>$U$10</formula>
    </cfRule>
  </conditionalFormatting>
  <conditionalFormatting sqref="V11">
    <cfRule type="cellIs" dxfId="59" priority="23" operator="greaterThan">
      <formula>$U$11</formula>
    </cfRule>
  </conditionalFormatting>
  <conditionalFormatting sqref="V12">
    <cfRule type="cellIs" dxfId="58" priority="22" operator="greaterThan">
      <formula>$U$12</formula>
    </cfRule>
  </conditionalFormatting>
  <conditionalFormatting sqref="V13">
    <cfRule type="cellIs" dxfId="57" priority="21" operator="greaterThan">
      <formula>$U$13</formula>
    </cfRule>
  </conditionalFormatting>
  <conditionalFormatting sqref="V14">
    <cfRule type="cellIs" dxfId="56" priority="20" operator="greaterThan">
      <formula>$U$14</formula>
    </cfRule>
  </conditionalFormatting>
  <conditionalFormatting sqref="V15">
    <cfRule type="cellIs" dxfId="55" priority="19" operator="greaterThan">
      <formula>$U$15</formula>
    </cfRule>
  </conditionalFormatting>
  <conditionalFormatting sqref="V17">
    <cfRule type="cellIs" dxfId="54" priority="16" operator="greaterThan">
      <formula>$U$17</formula>
    </cfRule>
  </conditionalFormatting>
  <conditionalFormatting sqref="V18">
    <cfRule type="cellIs" dxfId="53" priority="15" operator="greaterThan">
      <formula>$U$18</formula>
    </cfRule>
  </conditionalFormatting>
  <conditionalFormatting sqref="V19">
    <cfRule type="cellIs" dxfId="52" priority="14" operator="greaterThan">
      <formula>$U$19</formula>
    </cfRule>
  </conditionalFormatting>
  <conditionalFormatting sqref="V21">
    <cfRule type="cellIs" dxfId="51" priority="13" operator="greaterThan">
      <formula>$U$21</formula>
    </cfRule>
  </conditionalFormatting>
  <conditionalFormatting sqref="V22">
    <cfRule type="cellIs" dxfId="50" priority="12" operator="greaterThan">
      <formula>$U$22</formula>
    </cfRule>
  </conditionalFormatting>
  <conditionalFormatting sqref="V23">
    <cfRule type="cellIs" dxfId="49" priority="11" operator="greaterThan">
      <formula>$U$23</formula>
    </cfRule>
  </conditionalFormatting>
  <conditionalFormatting sqref="X35:Z35">
    <cfRule type="expression" dxfId="48" priority="125" stopIfTrue="1">
      <formula>$V$35&lt;$X$35</formula>
    </cfRule>
  </conditionalFormatting>
  <conditionalFormatting sqref="Z6">
    <cfRule type="cellIs" dxfId="47" priority="4" operator="greaterThan">
      <formula>$Y$6</formula>
    </cfRule>
  </conditionalFormatting>
  <pageMargins left="0.23622047244094491" right="0.19685039370078741" top="0.19685039370078741" bottom="0.19685039370078741"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5"/>
  <sheetViews>
    <sheetView showZeros="0" zoomScaleNormal="100" workbookViewId="0"/>
  </sheetViews>
  <sheetFormatPr defaultColWidth="9" defaultRowHeight="10.5" x14ac:dyDescent="0.15"/>
  <cols>
    <col min="1" max="1" width="7.25" style="11" customWidth="1"/>
    <col min="2" max="3" width="7.125" style="1" customWidth="1"/>
    <col min="4" max="4" width="1.375" style="1" customWidth="1"/>
    <col min="5" max="5" width="5.75" style="1" customWidth="1"/>
    <col min="6" max="6" width="7.75" style="1" customWidth="1"/>
    <col min="7" max="7" width="7.125" style="1" customWidth="1"/>
    <col min="8" max="8" width="1.375" style="1" customWidth="1"/>
    <col min="9" max="9" width="5.75" style="1" customWidth="1"/>
    <col min="10" max="10" width="7.75" style="1" customWidth="1"/>
    <col min="11" max="11" width="7.125" style="1" customWidth="1"/>
    <col min="12" max="12" width="1.375" style="1" customWidth="1"/>
    <col min="13" max="13" width="5.75" style="1" customWidth="1"/>
    <col min="14" max="14" width="7.75" style="1" customWidth="1"/>
    <col min="15" max="15" width="7.125" style="1" customWidth="1"/>
    <col min="16" max="16" width="1.375" style="1" customWidth="1"/>
    <col min="17" max="17" width="5.75" style="1" customWidth="1"/>
    <col min="18" max="18" width="7.75" style="1" customWidth="1"/>
    <col min="19" max="19" width="7.125" style="1" customWidth="1"/>
    <col min="20" max="20" width="1.375" style="1" customWidth="1"/>
    <col min="21" max="21" width="5.75" style="1" customWidth="1"/>
    <col min="22" max="22" width="7.75" style="1" customWidth="1"/>
    <col min="23" max="23" width="7.125" style="1" customWidth="1"/>
    <col min="24" max="24" width="1.375" style="1" customWidth="1"/>
    <col min="25" max="25" width="5.75" style="1" customWidth="1"/>
    <col min="26" max="26" width="7.75" style="1" customWidth="1"/>
    <col min="27" max="16384" width="9" style="1"/>
  </cols>
  <sheetData>
    <row r="1" spans="1:26" ht="12.95" customHeight="1" x14ac:dyDescent="0.15">
      <c r="A1" s="1"/>
      <c r="Z1" s="281" t="s">
        <v>249</v>
      </c>
    </row>
    <row r="2" spans="1:26" ht="21.95" customHeight="1" x14ac:dyDescent="0.15">
      <c r="A2" s="1"/>
      <c r="C2" s="624" t="s">
        <v>0</v>
      </c>
      <c r="D2" s="624"/>
      <c r="E2" s="625"/>
      <c r="F2" s="625"/>
      <c r="G2" s="625"/>
      <c r="H2" s="625"/>
      <c r="I2" s="625"/>
      <c r="J2" s="625"/>
      <c r="K2" s="624" t="s">
        <v>1</v>
      </c>
      <c r="L2" s="624"/>
      <c r="M2" s="632" t="s">
        <v>2</v>
      </c>
      <c r="N2" s="632"/>
      <c r="O2" s="632"/>
      <c r="P2" s="632"/>
      <c r="Q2" s="632"/>
      <c r="R2" s="632"/>
      <c r="S2" s="624" t="s">
        <v>227</v>
      </c>
      <c r="T2" s="624"/>
      <c r="U2" s="626"/>
      <c r="V2" s="626"/>
      <c r="W2" s="624" t="s">
        <v>3</v>
      </c>
      <c r="X2" s="624"/>
      <c r="Y2" s="680">
        <f>SUM(盛岡市!X35+滝沢市・岩手郡・八幡平市・紫波郡!X41+花巻市・北上市・和賀郡・遠野市!X39+奥州市!X41+西・東磐井郡・一関市!X30+上閉伊郡釜石市気仙郡大船渡市陸前高田市!X40+宮古市・下閉伊郡!X34+二戸郡・二戸市・九戸郡・久慈市!X36)</f>
        <v>0</v>
      </c>
      <c r="Z2" s="680"/>
    </row>
    <row r="3" spans="1:26" ht="21.95" customHeight="1" x14ac:dyDescent="0.15">
      <c r="A3" s="1"/>
      <c r="C3" s="624" t="s">
        <v>228</v>
      </c>
      <c r="D3" s="624"/>
      <c r="E3" s="626"/>
      <c r="F3" s="626"/>
      <c r="G3" s="626"/>
      <c r="H3" s="626"/>
      <c r="I3" s="626"/>
      <c r="J3" s="626"/>
      <c r="K3" s="624" t="s">
        <v>4</v>
      </c>
      <c r="L3" s="624"/>
      <c r="M3" s="626"/>
      <c r="N3" s="626"/>
      <c r="O3" s="626"/>
      <c r="P3" s="626"/>
      <c r="Q3" s="626"/>
      <c r="R3" s="626"/>
      <c r="S3" s="624" t="s">
        <v>5</v>
      </c>
      <c r="T3" s="624"/>
      <c r="U3" s="626"/>
      <c r="V3" s="626"/>
      <c r="W3" s="624" t="s">
        <v>6</v>
      </c>
      <c r="X3" s="624"/>
      <c r="Y3" s="626"/>
      <c r="Z3" s="626"/>
    </row>
    <row r="4" spans="1:26" ht="14.1" customHeight="1" x14ac:dyDescent="0.15">
      <c r="A4" s="634" t="s">
        <v>7</v>
      </c>
      <c r="B4" s="635" t="s">
        <v>8</v>
      </c>
      <c r="C4" s="628" t="s">
        <v>9</v>
      </c>
      <c r="D4" s="628"/>
      <c r="E4" s="628"/>
      <c r="F4" s="629"/>
      <c r="G4" s="627" t="s">
        <v>10</v>
      </c>
      <c r="H4" s="628"/>
      <c r="I4" s="628"/>
      <c r="J4" s="629"/>
      <c r="K4" s="627" t="s">
        <v>11</v>
      </c>
      <c r="L4" s="628"/>
      <c r="M4" s="628"/>
      <c r="N4" s="629"/>
      <c r="O4" s="627" t="s">
        <v>12</v>
      </c>
      <c r="P4" s="628"/>
      <c r="Q4" s="628"/>
      <c r="R4" s="629"/>
      <c r="S4" s="627" t="s">
        <v>13</v>
      </c>
      <c r="T4" s="628"/>
      <c r="U4" s="628"/>
      <c r="V4" s="629"/>
      <c r="W4" s="627" t="s">
        <v>14</v>
      </c>
      <c r="X4" s="628"/>
      <c r="Y4" s="631"/>
      <c r="Z4" s="631"/>
    </row>
    <row r="5" spans="1:26" s="11" customFormat="1" ht="14.1" customHeight="1" x14ac:dyDescent="0.15">
      <c r="A5" s="634"/>
      <c r="B5" s="635"/>
      <c r="C5" s="3" t="s">
        <v>15</v>
      </c>
      <c r="D5" s="636" t="s">
        <v>16</v>
      </c>
      <c r="E5" s="634"/>
      <c r="F5" s="5" t="s">
        <v>17</v>
      </c>
      <c r="G5" s="6" t="s">
        <v>15</v>
      </c>
      <c r="H5" s="636" t="s">
        <v>16</v>
      </c>
      <c r="I5" s="634"/>
      <c r="J5" s="5" t="s">
        <v>17</v>
      </c>
      <c r="K5" s="7" t="s">
        <v>15</v>
      </c>
      <c r="L5" s="636" t="s">
        <v>16</v>
      </c>
      <c r="M5" s="634"/>
      <c r="N5" s="5" t="s">
        <v>17</v>
      </c>
      <c r="O5" s="7" t="s">
        <v>15</v>
      </c>
      <c r="P5" s="636" t="s">
        <v>16</v>
      </c>
      <c r="Q5" s="634"/>
      <c r="R5" s="5" t="s">
        <v>17</v>
      </c>
      <c r="S5" s="7" t="s">
        <v>15</v>
      </c>
      <c r="T5" s="636" t="s">
        <v>16</v>
      </c>
      <c r="U5" s="634"/>
      <c r="V5" s="5" t="s">
        <v>17</v>
      </c>
      <c r="W5" s="7" t="s">
        <v>15</v>
      </c>
      <c r="X5" s="636" t="s">
        <v>16</v>
      </c>
      <c r="Y5" s="621"/>
      <c r="Z5" s="9" t="s">
        <v>17</v>
      </c>
    </row>
    <row r="6" spans="1:26" ht="14.1" customHeight="1" x14ac:dyDescent="0.15">
      <c r="A6" s="388" t="s">
        <v>318</v>
      </c>
      <c r="B6" s="646" t="s">
        <v>317</v>
      </c>
      <c r="C6" s="551" t="s">
        <v>34</v>
      </c>
      <c r="D6" s="453" t="s">
        <v>371</v>
      </c>
      <c r="E6" s="167">
        <v>4300</v>
      </c>
      <c r="F6" s="85"/>
      <c r="G6" s="13"/>
      <c r="H6" s="651"/>
      <c r="I6" s="651"/>
      <c r="J6" s="33"/>
      <c r="K6" s="13"/>
      <c r="L6" s="651"/>
      <c r="M6" s="651"/>
      <c r="N6" s="33"/>
      <c r="O6" s="13"/>
      <c r="P6" s="651"/>
      <c r="Q6" s="651"/>
      <c r="R6" s="33"/>
      <c r="S6" s="13"/>
      <c r="T6" s="651"/>
      <c r="U6" s="651"/>
      <c r="V6" s="33"/>
      <c r="W6" s="34"/>
      <c r="X6" s="651"/>
      <c r="Y6" s="651"/>
      <c r="Z6" s="35"/>
    </row>
    <row r="7" spans="1:26" ht="14.1" customHeight="1" x14ac:dyDescent="0.15">
      <c r="A7" s="383"/>
      <c r="B7" s="647"/>
      <c r="C7" s="343" t="s">
        <v>39</v>
      </c>
      <c r="D7" s="453" t="s">
        <v>371</v>
      </c>
      <c r="E7" s="170">
        <v>1350</v>
      </c>
      <c r="F7" s="85"/>
      <c r="G7" s="19"/>
      <c r="H7" s="598"/>
      <c r="I7" s="598"/>
      <c r="J7" s="36"/>
      <c r="K7" s="19"/>
      <c r="L7" s="598"/>
      <c r="M7" s="598"/>
      <c r="N7" s="36"/>
      <c r="O7" s="19"/>
      <c r="P7" s="598"/>
      <c r="Q7" s="598"/>
      <c r="R7" s="36"/>
      <c r="S7" s="19"/>
      <c r="T7" s="598"/>
      <c r="U7" s="598"/>
      <c r="V7" s="36"/>
      <c r="W7" s="21"/>
      <c r="X7" s="598"/>
      <c r="Y7" s="598"/>
      <c r="Z7" s="37"/>
    </row>
    <row r="8" spans="1:26" ht="14.1" customHeight="1" x14ac:dyDescent="0.15">
      <c r="A8" s="383"/>
      <c r="B8" s="647"/>
      <c r="C8" s="392" t="s">
        <v>264</v>
      </c>
      <c r="D8" s="303" t="s">
        <v>51</v>
      </c>
      <c r="E8" s="279">
        <v>1880</v>
      </c>
      <c r="F8" s="85"/>
      <c r="G8" s="19"/>
      <c r="H8" s="598"/>
      <c r="I8" s="598"/>
      <c r="J8" s="36"/>
      <c r="K8" s="19"/>
      <c r="L8" s="598"/>
      <c r="M8" s="598"/>
      <c r="N8" s="36"/>
      <c r="O8" s="21"/>
      <c r="P8" s="598"/>
      <c r="Q8" s="598"/>
      <c r="R8" s="36"/>
      <c r="S8" s="19"/>
      <c r="T8" s="598"/>
      <c r="U8" s="598"/>
      <c r="V8" s="36"/>
      <c r="W8" s="21"/>
      <c r="X8" s="598"/>
      <c r="Y8" s="598"/>
      <c r="Z8" s="37"/>
    </row>
    <row r="9" spans="1:26" ht="14.1" customHeight="1" x14ac:dyDescent="0.15">
      <c r="A9" s="383"/>
      <c r="B9" s="647"/>
      <c r="C9" s="425" t="s">
        <v>265</v>
      </c>
      <c r="D9" s="169" t="s">
        <v>371</v>
      </c>
      <c r="E9" s="469">
        <v>1120</v>
      </c>
      <c r="F9" s="203"/>
      <c r="G9" s="19"/>
      <c r="H9" s="598"/>
      <c r="I9" s="598"/>
      <c r="J9" s="36"/>
      <c r="K9" s="19"/>
      <c r="L9" s="598"/>
      <c r="M9" s="598"/>
      <c r="N9" s="36"/>
      <c r="O9" s="21"/>
      <c r="P9" s="598"/>
      <c r="Q9" s="598"/>
      <c r="R9" s="36"/>
      <c r="S9" s="23"/>
      <c r="T9" s="598"/>
      <c r="U9" s="598"/>
      <c r="V9" s="36"/>
      <c r="W9" s="21"/>
      <c r="X9" s="598"/>
      <c r="Y9" s="598"/>
      <c r="Z9" s="37"/>
    </row>
    <row r="10" spans="1:26" ht="14.1" customHeight="1" x14ac:dyDescent="0.15">
      <c r="A10" s="383"/>
      <c r="B10" s="647"/>
      <c r="C10" s="344" t="s">
        <v>263</v>
      </c>
      <c r="D10" s="389" t="s">
        <v>51</v>
      </c>
      <c r="E10" s="381">
        <v>1300</v>
      </c>
      <c r="F10" s="93"/>
      <c r="G10" s="390"/>
      <c r="H10" s="652"/>
      <c r="I10" s="652"/>
      <c r="J10" s="254"/>
      <c r="K10" s="391"/>
      <c r="L10" s="652"/>
      <c r="M10" s="652"/>
      <c r="N10" s="254"/>
      <c r="O10" s="252"/>
      <c r="P10" s="652"/>
      <c r="Q10" s="652"/>
      <c r="R10" s="254"/>
      <c r="S10" s="390"/>
      <c r="T10" s="652"/>
      <c r="U10" s="652"/>
      <c r="V10" s="254"/>
      <c r="W10" s="252"/>
      <c r="X10" s="652"/>
      <c r="Y10" s="652"/>
      <c r="Z10" s="255"/>
    </row>
    <row r="11" spans="1:26" ht="14.1" customHeight="1" x14ac:dyDescent="0.15">
      <c r="A11" s="383"/>
      <c r="B11" s="647"/>
      <c r="C11" s="393"/>
      <c r="D11" s="598"/>
      <c r="E11" s="598"/>
      <c r="F11" s="36"/>
      <c r="G11" s="23"/>
      <c r="H11" s="598"/>
      <c r="I11" s="598"/>
      <c r="J11" s="36"/>
      <c r="K11" s="19"/>
      <c r="L11" s="598"/>
      <c r="M11" s="598"/>
      <c r="N11" s="36"/>
      <c r="O11" s="21"/>
      <c r="P11" s="598"/>
      <c r="Q11" s="598"/>
      <c r="R11" s="36"/>
      <c r="S11" s="23"/>
      <c r="T11" s="598"/>
      <c r="U11" s="598"/>
      <c r="V11" s="36"/>
      <c r="W11" s="21"/>
      <c r="X11" s="598"/>
      <c r="Y11" s="598"/>
      <c r="Z11" s="37"/>
    </row>
    <row r="12" spans="1:26" ht="14.1" customHeight="1" x14ac:dyDescent="0.15">
      <c r="A12" s="383"/>
      <c r="B12" s="648"/>
      <c r="C12" s="394" t="s">
        <v>48</v>
      </c>
      <c r="D12" s="653">
        <f>SUM(E6:E10)</f>
        <v>9950</v>
      </c>
      <c r="E12" s="654"/>
      <c r="F12" s="86">
        <f>SUM(F6:F10)</f>
        <v>0</v>
      </c>
      <c r="G12" s="67"/>
      <c r="H12" s="678"/>
      <c r="I12" s="678"/>
      <c r="J12" s="83"/>
      <c r="K12" s="66"/>
      <c r="L12" s="678"/>
      <c r="M12" s="678"/>
      <c r="N12" s="83"/>
      <c r="O12" s="73"/>
      <c r="P12" s="678"/>
      <c r="Q12" s="678"/>
      <c r="R12" s="83"/>
      <c r="S12" s="67"/>
      <c r="T12" s="678"/>
      <c r="U12" s="678"/>
      <c r="V12" s="83"/>
      <c r="W12" s="73"/>
      <c r="X12" s="678"/>
      <c r="Y12" s="678"/>
      <c r="Z12" s="382"/>
    </row>
    <row r="13" spans="1:26" ht="14.1" customHeight="1" x14ac:dyDescent="0.15">
      <c r="A13" s="109"/>
      <c r="B13" s="53"/>
      <c r="C13" s="414" t="s">
        <v>493</v>
      </c>
      <c r="D13" s="415"/>
      <c r="E13" s="415"/>
      <c r="F13" s="241"/>
      <c r="G13" s="241"/>
      <c r="H13" s="241"/>
      <c r="I13" s="241"/>
      <c r="J13" s="241" t="s">
        <v>496</v>
      </c>
      <c r="K13" s="415"/>
      <c r="L13" s="241"/>
      <c r="M13" s="241"/>
      <c r="N13" s="241"/>
      <c r="O13" s="241"/>
      <c r="P13" s="241"/>
      <c r="Q13" s="241"/>
      <c r="R13" s="241"/>
      <c r="S13" s="240"/>
      <c r="T13" s="241"/>
      <c r="U13" s="241"/>
      <c r="V13" s="53"/>
      <c r="W13" s="53"/>
      <c r="X13" s="53"/>
      <c r="Y13" s="53"/>
      <c r="Z13" s="54"/>
    </row>
    <row r="14" spans="1:26" ht="14.1" customHeight="1" x14ac:dyDescent="0.15">
      <c r="A14" s="110"/>
      <c r="B14" s="72"/>
      <c r="C14" s="385"/>
      <c r="D14" s="386"/>
      <c r="E14" s="384"/>
      <c r="F14" s="387"/>
      <c r="G14" s="76"/>
      <c r="H14" s="29"/>
      <c r="I14" s="29"/>
      <c r="J14" s="29"/>
      <c r="K14" s="380"/>
      <c r="L14" s="29"/>
      <c r="M14" s="29"/>
      <c r="N14" s="29"/>
      <c r="O14" s="29"/>
      <c r="P14" s="29"/>
      <c r="Q14" s="29"/>
      <c r="R14" s="29"/>
      <c r="S14" s="76"/>
      <c r="T14" s="663" t="s">
        <v>49</v>
      </c>
      <c r="U14" s="663"/>
      <c r="V14" s="679">
        <f>SUM(D12)</f>
        <v>9950</v>
      </c>
      <c r="W14" s="679"/>
      <c r="X14" s="676">
        <f>SUM(F12)</f>
        <v>0</v>
      </c>
      <c r="Y14" s="676"/>
      <c r="Z14" s="677"/>
    </row>
    <row r="15" spans="1:26" ht="14.1" customHeight="1" x14ac:dyDescent="0.15">
      <c r="A15" s="109" t="s">
        <v>52</v>
      </c>
      <c r="B15" s="2" t="s">
        <v>53</v>
      </c>
      <c r="C15" s="370" t="s">
        <v>266</v>
      </c>
      <c r="D15" s="371" t="s">
        <v>51</v>
      </c>
      <c r="E15" s="318">
        <v>3700</v>
      </c>
      <c r="F15" s="94"/>
      <c r="G15" s="43"/>
      <c r="H15" s="649"/>
      <c r="I15" s="649"/>
      <c r="J15" s="31"/>
      <c r="K15" s="30"/>
      <c r="L15" s="649"/>
      <c r="M15" s="649"/>
      <c r="N15" s="31"/>
      <c r="O15" s="44"/>
      <c r="P15" s="649"/>
      <c r="Q15" s="649"/>
      <c r="R15" s="31"/>
      <c r="S15" s="43"/>
      <c r="T15" s="649"/>
      <c r="U15" s="649"/>
      <c r="V15" s="31"/>
      <c r="W15" s="44"/>
      <c r="X15" s="649"/>
      <c r="Y15" s="649"/>
      <c r="Z15" s="32"/>
    </row>
    <row r="16" spans="1:26" ht="14.1" customHeight="1" x14ac:dyDescent="0.15">
      <c r="A16" s="109"/>
      <c r="B16" s="646" t="s">
        <v>54</v>
      </c>
      <c r="C16" s="277" t="s">
        <v>267</v>
      </c>
      <c r="D16" s="372" t="s">
        <v>51</v>
      </c>
      <c r="E16" s="164">
        <v>930</v>
      </c>
      <c r="F16" s="203"/>
      <c r="G16" s="45"/>
      <c r="H16" s="651"/>
      <c r="I16" s="651"/>
      <c r="J16" s="33"/>
      <c r="K16" s="13"/>
      <c r="L16" s="651"/>
      <c r="M16" s="651"/>
      <c r="N16" s="33"/>
      <c r="O16" s="34"/>
      <c r="P16" s="651"/>
      <c r="Q16" s="651"/>
      <c r="R16" s="33"/>
      <c r="S16" s="13"/>
      <c r="T16" s="651"/>
      <c r="U16" s="651"/>
      <c r="V16" s="33"/>
      <c r="W16" s="34"/>
      <c r="X16" s="651"/>
      <c r="Y16" s="651"/>
      <c r="Z16" s="35"/>
    </row>
    <row r="17" spans="1:26" ht="14.1" customHeight="1" x14ac:dyDescent="0.15">
      <c r="A17" s="109"/>
      <c r="B17" s="647"/>
      <c r="C17" s="277" t="s">
        <v>278</v>
      </c>
      <c r="D17" s="303" t="s">
        <v>371</v>
      </c>
      <c r="E17" s="279">
        <v>750</v>
      </c>
      <c r="F17" s="85"/>
      <c r="G17" s="23"/>
      <c r="H17" s="598"/>
      <c r="I17" s="598"/>
      <c r="J17" s="36"/>
      <c r="K17" s="19"/>
      <c r="L17" s="598"/>
      <c r="M17" s="598"/>
      <c r="N17" s="36"/>
      <c r="O17" s="21"/>
      <c r="P17" s="598"/>
      <c r="Q17" s="598"/>
      <c r="R17" s="36"/>
      <c r="S17" s="19"/>
      <c r="T17" s="598"/>
      <c r="U17" s="598"/>
      <c r="V17" s="36"/>
      <c r="W17" s="21"/>
      <c r="X17" s="598"/>
      <c r="Y17" s="598"/>
      <c r="Z17" s="37"/>
    </row>
    <row r="18" spans="1:26" ht="14.1" customHeight="1" x14ac:dyDescent="0.15">
      <c r="A18" s="109"/>
      <c r="B18" s="648"/>
      <c r="C18" s="373" t="s">
        <v>310</v>
      </c>
      <c r="D18" s="367" t="s">
        <v>51</v>
      </c>
      <c r="E18" s="305">
        <v>2110</v>
      </c>
      <c r="F18" s="93"/>
      <c r="G18" s="39"/>
      <c r="H18" s="650"/>
      <c r="I18" s="650"/>
      <c r="J18" s="40"/>
      <c r="K18" s="25"/>
      <c r="L18" s="650"/>
      <c r="M18" s="650"/>
      <c r="N18" s="40"/>
      <c r="O18" s="41"/>
      <c r="P18" s="650"/>
      <c r="Q18" s="650"/>
      <c r="R18" s="40"/>
      <c r="S18" s="25"/>
      <c r="T18" s="650"/>
      <c r="U18" s="650"/>
      <c r="V18" s="40"/>
      <c r="W18" s="41"/>
      <c r="X18" s="650"/>
      <c r="Y18" s="650"/>
      <c r="Z18" s="42"/>
    </row>
    <row r="19" spans="1:26" ht="14.1" customHeight="1" x14ac:dyDescent="0.15">
      <c r="A19" s="109"/>
      <c r="B19" s="646" t="s">
        <v>55</v>
      </c>
      <c r="C19" s="288" t="s">
        <v>56</v>
      </c>
      <c r="D19" s="456"/>
      <c r="E19" s="457">
        <v>60</v>
      </c>
      <c r="F19" s="89"/>
      <c r="G19" s="45"/>
      <c r="H19" s="651"/>
      <c r="I19" s="651"/>
      <c r="J19" s="33"/>
      <c r="K19" s="13"/>
      <c r="L19" s="651"/>
      <c r="M19" s="651"/>
      <c r="N19" s="33"/>
      <c r="O19" s="34"/>
      <c r="P19" s="651"/>
      <c r="Q19" s="651"/>
      <c r="R19" s="33"/>
      <c r="S19" s="117"/>
      <c r="T19" s="691"/>
      <c r="U19" s="691"/>
      <c r="V19" s="116"/>
      <c r="W19" s="34"/>
      <c r="X19" s="651"/>
      <c r="Y19" s="651"/>
      <c r="Z19" s="35"/>
    </row>
    <row r="20" spans="1:26" ht="14.1" customHeight="1" x14ac:dyDescent="0.15">
      <c r="A20" s="109"/>
      <c r="B20" s="647"/>
      <c r="C20" s="277" t="s">
        <v>57</v>
      </c>
      <c r="D20" s="303" t="s">
        <v>51</v>
      </c>
      <c r="E20" s="279">
        <v>800</v>
      </c>
      <c r="F20" s="85"/>
      <c r="G20" s="23"/>
      <c r="H20" s="598"/>
      <c r="I20" s="598"/>
      <c r="J20" s="36"/>
      <c r="K20" s="19"/>
      <c r="L20" s="598"/>
      <c r="M20" s="598"/>
      <c r="N20" s="36"/>
      <c r="O20" s="21"/>
      <c r="P20" s="598"/>
      <c r="Q20" s="598"/>
      <c r="R20" s="36"/>
      <c r="S20" s="19"/>
      <c r="T20" s="664"/>
      <c r="U20" s="664"/>
      <c r="V20" s="20"/>
      <c r="W20" s="21"/>
      <c r="X20" s="598"/>
      <c r="Y20" s="598"/>
      <c r="Z20" s="37"/>
    </row>
    <row r="21" spans="1:26" ht="14.1" customHeight="1" x14ac:dyDescent="0.15">
      <c r="A21" s="109"/>
      <c r="B21" s="648"/>
      <c r="C21" s="304" t="s">
        <v>58</v>
      </c>
      <c r="D21" s="367" t="s">
        <v>51</v>
      </c>
      <c r="E21" s="305">
        <v>310</v>
      </c>
      <c r="F21" s="86"/>
      <c r="G21" s="39"/>
      <c r="H21" s="650"/>
      <c r="I21" s="650"/>
      <c r="J21" s="40"/>
      <c r="K21" s="25"/>
      <c r="L21" s="650"/>
      <c r="M21" s="650"/>
      <c r="N21" s="40"/>
      <c r="O21" s="41"/>
      <c r="P21" s="650"/>
      <c r="Q21" s="650"/>
      <c r="R21" s="40"/>
      <c r="S21" s="25"/>
      <c r="T21" s="659"/>
      <c r="U21" s="659"/>
      <c r="V21" s="26"/>
      <c r="W21" s="41"/>
      <c r="X21" s="650"/>
      <c r="Y21" s="650"/>
      <c r="Z21" s="42"/>
    </row>
    <row r="22" spans="1:26" ht="14.1" customHeight="1" x14ac:dyDescent="0.15">
      <c r="A22" s="109"/>
      <c r="B22" s="28"/>
      <c r="C22" s="46"/>
      <c r="D22" s="656"/>
      <c r="E22" s="657"/>
      <c r="F22" s="87"/>
      <c r="G22" s="48"/>
      <c r="H22" s="655"/>
      <c r="I22" s="655"/>
      <c r="J22" s="49"/>
      <c r="K22" s="50"/>
      <c r="L22" s="655"/>
      <c r="M22" s="655"/>
      <c r="N22" s="49"/>
      <c r="O22" s="51"/>
      <c r="P22" s="655"/>
      <c r="Q22" s="655"/>
      <c r="R22" s="49"/>
      <c r="S22" s="50"/>
      <c r="T22" s="662"/>
      <c r="U22" s="662"/>
      <c r="V22" s="14"/>
      <c r="W22" s="51"/>
      <c r="X22" s="655"/>
      <c r="Y22" s="655"/>
      <c r="Z22" s="52"/>
    </row>
    <row r="23" spans="1:26" ht="14.1" customHeight="1" x14ac:dyDescent="0.15">
      <c r="A23" s="109"/>
      <c r="B23" s="28"/>
      <c r="C23" s="24" t="s">
        <v>48</v>
      </c>
      <c r="D23" s="660">
        <f>SUM(E15:E21)</f>
        <v>8660</v>
      </c>
      <c r="E23" s="661"/>
      <c r="F23" s="86">
        <f>SUM(F15:F21)</f>
        <v>0</v>
      </c>
      <c r="G23" s="39"/>
      <c r="H23" s="650"/>
      <c r="I23" s="650"/>
      <c r="J23" s="40"/>
      <c r="K23" s="25"/>
      <c r="L23" s="650"/>
      <c r="M23" s="650"/>
      <c r="N23" s="40"/>
      <c r="O23" s="41"/>
      <c r="P23" s="650"/>
      <c r="Q23" s="650"/>
      <c r="R23" s="40"/>
      <c r="S23" s="119" t="s">
        <v>48</v>
      </c>
      <c r="T23" s="665">
        <f>SUM(T19:U22)</f>
        <v>0</v>
      </c>
      <c r="U23" s="665"/>
      <c r="V23" s="120">
        <f>SUM(V19)</f>
        <v>0</v>
      </c>
      <c r="W23" s="41"/>
      <c r="X23" s="650"/>
      <c r="Y23" s="650"/>
      <c r="Z23" s="42"/>
    </row>
    <row r="24" spans="1:26" ht="14.1" customHeight="1" x14ac:dyDescent="0.15">
      <c r="A24" s="110"/>
      <c r="B24" s="29"/>
      <c r="C24" s="401" t="s">
        <v>347</v>
      </c>
      <c r="D24" s="56"/>
      <c r="E24" s="56"/>
      <c r="F24" s="56"/>
      <c r="G24" s="56"/>
      <c r="H24" s="56"/>
      <c r="I24" s="56"/>
      <c r="J24" s="56"/>
      <c r="K24" s="56"/>
      <c r="L24" s="56"/>
      <c r="M24" s="56"/>
      <c r="N24" s="56"/>
      <c r="O24" s="56"/>
      <c r="P24" s="56"/>
      <c r="Q24" s="56"/>
      <c r="R24" s="56"/>
      <c r="S24" s="56"/>
      <c r="T24" s="663" t="s">
        <v>49</v>
      </c>
      <c r="U24" s="663"/>
      <c r="V24" s="679">
        <f>SUM(D23,T23)</f>
        <v>8660</v>
      </c>
      <c r="W24" s="679"/>
      <c r="X24" s="676">
        <f>SUM(F23,V23)</f>
        <v>0</v>
      </c>
      <c r="Y24" s="676"/>
      <c r="Z24" s="677"/>
    </row>
    <row r="25" spans="1:26" ht="14.1" customHeight="1" x14ac:dyDescent="0.15">
      <c r="A25" s="111" t="s">
        <v>59</v>
      </c>
      <c r="B25" s="2" t="s">
        <v>60</v>
      </c>
      <c r="C25" s="370" t="s">
        <v>268</v>
      </c>
      <c r="D25" s="456"/>
      <c r="E25" s="457">
        <v>2000</v>
      </c>
      <c r="F25" s="94"/>
      <c r="G25" s="43"/>
      <c r="H25" s="682"/>
      <c r="I25" s="682"/>
      <c r="J25" s="102"/>
      <c r="K25" s="30"/>
      <c r="L25" s="649"/>
      <c r="M25" s="649"/>
      <c r="N25" s="31"/>
      <c r="O25" s="44"/>
      <c r="P25" s="649"/>
      <c r="Q25" s="649"/>
      <c r="R25" s="31"/>
      <c r="S25" s="30"/>
      <c r="T25" s="658"/>
      <c r="U25" s="658"/>
      <c r="V25" s="57"/>
      <c r="W25" s="44"/>
      <c r="X25" s="649"/>
      <c r="Y25" s="649"/>
      <c r="Z25" s="32"/>
    </row>
    <row r="26" spans="1:26" ht="14.1" customHeight="1" x14ac:dyDescent="0.15">
      <c r="A26" s="109"/>
      <c r="B26" s="2" t="s">
        <v>61</v>
      </c>
      <c r="C26" s="172" t="s">
        <v>269</v>
      </c>
      <c r="D26" s="173" t="s">
        <v>62</v>
      </c>
      <c r="E26" s="243">
        <v>1750</v>
      </c>
      <c r="F26" s="94"/>
      <c r="G26" s="488" t="s">
        <v>295</v>
      </c>
      <c r="H26" s="489" t="s">
        <v>62</v>
      </c>
      <c r="I26" s="490">
        <v>430</v>
      </c>
      <c r="J26" s="407"/>
      <c r="K26" s="44"/>
      <c r="L26" s="649"/>
      <c r="M26" s="649"/>
      <c r="N26" s="31"/>
      <c r="O26" s="44"/>
      <c r="P26" s="649"/>
      <c r="Q26" s="649"/>
      <c r="R26" s="31"/>
      <c r="S26" s="30"/>
      <c r="T26" s="658"/>
      <c r="U26" s="658"/>
      <c r="V26" s="57"/>
      <c r="W26" s="44"/>
      <c r="X26" s="649"/>
      <c r="Y26" s="649"/>
      <c r="Z26" s="32"/>
    </row>
    <row r="27" spans="1:26" ht="14.1" customHeight="1" x14ac:dyDescent="0.15">
      <c r="A27" s="109"/>
      <c r="B27" s="646" t="s">
        <v>63</v>
      </c>
      <c r="C27" s="288" t="s">
        <v>270</v>
      </c>
      <c r="D27" s="372" t="s">
        <v>51</v>
      </c>
      <c r="E27" s="164">
        <v>450</v>
      </c>
      <c r="F27" s="85"/>
      <c r="G27" s="45"/>
      <c r="H27" s="669"/>
      <c r="I27" s="669"/>
      <c r="J27" s="103"/>
      <c r="K27" s="34"/>
      <c r="L27" s="651"/>
      <c r="M27" s="651"/>
      <c r="N27" s="33"/>
      <c r="O27" s="34"/>
      <c r="P27" s="651"/>
      <c r="Q27" s="651"/>
      <c r="R27" s="33"/>
      <c r="S27" s="117"/>
      <c r="T27" s="692"/>
      <c r="U27" s="692"/>
      <c r="V27" s="116"/>
      <c r="W27" s="34"/>
      <c r="X27" s="651"/>
      <c r="Y27" s="651"/>
      <c r="Z27" s="35"/>
    </row>
    <row r="28" spans="1:26" ht="14.1" customHeight="1" x14ac:dyDescent="0.15">
      <c r="A28" s="109"/>
      <c r="B28" s="647"/>
      <c r="C28" s="429" t="s">
        <v>354</v>
      </c>
      <c r="D28" s="303" t="s">
        <v>51</v>
      </c>
      <c r="E28" s="279">
        <v>1050</v>
      </c>
      <c r="F28" s="85"/>
      <c r="G28" s="23"/>
      <c r="H28" s="672"/>
      <c r="I28" s="672"/>
      <c r="J28" s="100"/>
      <c r="K28" s="21"/>
      <c r="L28" s="598"/>
      <c r="M28" s="598"/>
      <c r="N28" s="36"/>
      <c r="O28" s="21"/>
      <c r="P28" s="598"/>
      <c r="Q28" s="598"/>
      <c r="R28" s="36"/>
      <c r="S28" s="19"/>
      <c r="T28" s="673"/>
      <c r="U28" s="673"/>
      <c r="V28" s="58"/>
      <c r="W28" s="21"/>
      <c r="X28" s="598"/>
      <c r="Y28" s="598"/>
      <c r="Z28" s="37"/>
    </row>
    <row r="29" spans="1:26" ht="14.1" customHeight="1" x14ac:dyDescent="0.15">
      <c r="A29" s="109"/>
      <c r="B29" s="648"/>
      <c r="C29" s="161" t="s">
        <v>64</v>
      </c>
      <c r="D29" s="162" t="s">
        <v>305</v>
      </c>
      <c r="E29" s="165">
        <v>120</v>
      </c>
      <c r="F29" s="86"/>
      <c r="G29" s="39"/>
      <c r="H29" s="671"/>
      <c r="I29" s="671"/>
      <c r="J29" s="104"/>
      <c r="K29" s="41"/>
      <c r="L29" s="650"/>
      <c r="M29" s="650"/>
      <c r="N29" s="40"/>
      <c r="O29" s="41"/>
      <c r="P29" s="650"/>
      <c r="Q29" s="650"/>
      <c r="R29" s="40"/>
      <c r="S29" s="25"/>
      <c r="T29" s="614"/>
      <c r="U29" s="614"/>
      <c r="V29" s="59"/>
      <c r="W29" s="41"/>
      <c r="X29" s="650"/>
      <c r="Y29" s="650"/>
      <c r="Z29" s="42"/>
    </row>
    <row r="30" spans="1:26" ht="14.1" customHeight="1" x14ac:dyDescent="0.15">
      <c r="A30" s="109"/>
      <c r="B30" s="28"/>
      <c r="C30" s="46"/>
      <c r="D30" s="667"/>
      <c r="E30" s="668"/>
      <c r="F30" s="87"/>
      <c r="G30" s="48"/>
      <c r="H30" s="681"/>
      <c r="I30" s="681"/>
      <c r="J30" s="99"/>
      <c r="K30" s="51"/>
      <c r="L30" s="655"/>
      <c r="M30" s="655"/>
      <c r="N30" s="49"/>
      <c r="O30" s="51"/>
      <c r="P30" s="655"/>
      <c r="Q30" s="655"/>
      <c r="R30" s="49"/>
      <c r="S30" s="50"/>
      <c r="T30" s="675"/>
      <c r="U30" s="675"/>
      <c r="V30" s="60"/>
      <c r="W30" s="51"/>
      <c r="X30" s="655"/>
      <c r="Y30" s="655"/>
      <c r="Z30" s="52"/>
    </row>
    <row r="31" spans="1:26" ht="14.1" customHeight="1" x14ac:dyDescent="0.15">
      <c r="A31" s="109"/>
      <c r="B31" s="28"/>
      <c r="C31" s="24" t="s">
        <v>48</v>
      </c>
      <c r="D31" s="666">
        <f>SUM(E25:E29)</f>
        <v>5370</v>
      </c>
      <c r="E31" s="661"/>
      <c r="F31" s="86">
        <f>SUM(F25:F29)</f>
        <v>0</v>
      </c>
      <c r="G31" s="24" t="s">
        <v>48</v>
      </c>
      <c r="H31" s="670">
        <f>SUM(I26)</f>
        <v>430</v>
      </c>
      <c r="I31" s="671"/>
      <c r="J31" s="114">
        <f>SUM(J26)</f>
        <v>0</v>
      </c>
      <c r="K31" s="24"/>
      <c r="L31" s="650"/>
      <c r="M31" s="650"/>
      <c r="N31" s="40"/>
      <c r="O31" s="24"/>
      <c r="P31" s="650"/>
      <c r="Q31" s="650"/>
      <c r="R31" s="40"/>
      <c r="S31" s="119" t="s">
        <v>48</v>
      </c>
      <c r="T31" s="674">
        <f>SUM(T27:U30)</f>
        <v>0</v>
      </c>
      <c r="U31" s="674"/>
      <c r="V31" s="121">
        <f>SUM(V27)</f>
        <v>0</v>
      </c>
      <c r="W31" s="24"/>
      <c r="X31" s="650"/>
      <c r="Y31" s="650"/>
      <c r="Z31" s="42"/>
    </row>
    <row r="32" spans="1:26" ht="14.1" customHeight="1" x14ac:dyDescent="0.15">
      <c r="A32" s="110"/>
      <c r="B32" s="61"/>
      <c r="C32" s="62" t="s">
        <v>494</v>
      </c>
      <c r="D32" s="63"/>
      <c r="E32" s="63"/>
      <c r="F32" s="63"/>
      <c r="G32" s="63"/>
      <c r="H32" s="63"/>
      <c r="I32" s="63"/>
      <c r="J32" s="63"/>
      <c r="K32" s="63"/>
      <c r="L32" s="63"/>
      <c r="M32" s="63"/>
      <c r="N32" s="63"/>
      <c r="O32" s="63"/>
      <c r="P32" s="63"/>
      <c r="Q32" s="63"/>
      <c r="R32" s="63"/>
      <c r="S32" s="63"/>
      <c r="T32" s="663" t="s">
        <v>49</v>
      </c>
      <c r="U32" s="663"/>
      <c r="V32" s="679">
        <f>SUM(D31,H31,T31)</f>
        <v>5800</v>
      </c>
      <c r="W32" s="679"/>
      <c r="X32" s="676">
        <f>SUM(F31,J31,V31)</f>
        <v>0</v>
      </c>
      <c r="Y32" s="676"/>
      <c r="Z32" s="677"/>
    </row>
    <row r="33" spans="1:26" ht="14.1" customHeight="1" x14ac:dyDescent="0.15">
      <c r="A33" s="111" t="s">
        <v>65</v>
      </c>
      <c r="B33" s="646" t="s">
        <v>66</v>
      </c>
      <c r="C33" s="185" t="s">
        <v>501</v>
      </c>
      <c r="D33" s="166" t="s">
        <v>62</v>
      </c>
      <c r="E33" s="167">
        <v>2800</v>
      </c>
      <c r="F33" s="85"/>
      <c r="G33" s="23" t="s">
        <v>262</v>
      </c>
      <c r="H33" s="458"/>
      <c r="I33" s="459">
        <v>460</v>
      </c>
      <c r="J33" s="85"/>
      <c r="K33" s="34"/>
      <c r="L33" s="651"/>
      <c r="M33" s="651"/>
      <c r="N33" s="33"/>
      <c r="O33" s="34"/>
      <c r="P33" s="651"/>
      <c r="Q33" s="651"/>
      <c r="R33" s="33"/>
      <c r="S33" s="13"/>
      <c r="T33" s="651"/>
      <c r="U33" s="651"/>
      <c r="V33" s="33"/>
      <c r="W33" s="34"/>
      <c r="X33" s="651"/>
      <c r="Y33" s="651"/>
      <c r="Z33" s="35"/>
    </row>
    <row r="34" spans="1:26" ht="14.1" customHeight="1" x14ac:dyDescent="0.15">
      <c r="A34" s="109"/>
      <c r="B34" s="647"/>
      <c r="C34" s="168"/>
      <c r="D34" s="433"/>
      <c r="E34" s="170"/>
      <c r="F34" s="85"/>
      <c r="G34" s="369"/>
      <c r="H34" s="672"/>
      <c r="I34" s="672"/>
      <c r="J34" s="85"/>
      <c r="K34" s="21"/>
      <c r="L34" s="598"/>
      <c r="M34" s="598"/>
      <c r="N34" s="36"/>
      <c r="O34" s="21"/>
      <c r="P34" s="598"/>
      <c r="Q34" s="598"/>
      <c r="R34" s="36"/>
      <c r="S34" s="19"/>
      <c r="T34" s="598"/>
      <c r="U34" s="598"/>
      <c r="V34" s="36"/>
      <c r="W34" s="21"/>
      <c r="X34" s="598"/>
      <c r="Y34" s="598"/>
      <c r="Z34" s="37"/>
    </row>
    <row r="35" spans="1:26" ht="14.1" customHeight="1" x14ac:dyDescent="0.15">
      <c r="A35" s="109"/>
      <c r="B35" s="647"/>
      <c r="C35" s="432"/>
      <c r="D35" s="433"/>
      <c r="E35" s="434"/>
      <c r="F35" s="85"/>
      <c r="G35" s="23"/>
      <c r="H35" s="672"/>
      <c r="I35" s="672"/>
      <c r="J35" s="85"/>
      <c r="K35" s="21"/>
      <c r="L35" s="598"/>
      <c r="M35" s="598"/>
      <c r="N35" s="36"/>
      <c r="O35" s="21"/>
      <c r="P35" s="598"/>
      <c r="Q35" s="598"/>
      <c r="R35" s="36"/>
      <c r="S35" s="19"/>
      <c r="T35" s="598"/>
      <c r="U35" s="598"/>
      <c r="V35" s="36"/>
      <c r="W35" s="21"/>
      <c r="X35" s="598"/>
      <c r="Y35" s="598"/>
      <c r="Z35" s="37"/>
    </row>
    <row r="36" spans="1:26" ht="14.1" customHeight="1" x14ac:dyDescent="0.15">
      <c r="A36" s="109"/>
      <c r="B36" s="648"/>
      <c r="C36" s="168" t="s">
        <v>361</v>
      </c>
      <c r="D36" s="433" t="s">
        <v>62</v>
      </c>
      <c r="E36" s="170">
        <v>3200</v>
      </c>
      <c r="F36" s="85"/>
      <c r="G36" s="39"/>
      <c r="H36" s="671"/>
      <c r="I36" s="671"/>
      <c r="J36" s="86"/>
      <c r="K36" s="41"/>
      <c r="L36" s="650"/>
      <c r="M36" s="650"/>
      <c r="N36" s="40"/>
      <c r="O36" s="41"/>
      <c r="P36" s="650"/>
      <c r="Q36" s="650"/>
      <c r="R36" s="40"/>
      <c r="S36" s="25"/>
      <c r="T36" s="650"/>
      <c r="U36" s="650"/>
      <c r="V36" s="40"/>
      <c r="W36" s="41"/>
      <c r="X36" s="650"/>
      <c r="Y36" s="650"/>
      <c r="Z36" s="42"/>
    </row>
    <row r="37" spans="1:26" ht="14.1" customHeight="1" x14ac:dyDescent="0.15">
      <c r="A37" s="109"/>
      <c r="B37" s="2" t="s">
        <v>68</v>
      </c>
      <c r="C37" s="172" t="s">
        <v>69</v>
      </c>
      <c r="D37" s="173" t="s">
        <v>62</v>
      </c>
      <c r="E37" s="174">
        <v>7400</v>
      </c>
      <c r="F37" s="94"/>
      <c r="G37" s="43" t="s">
        <v>67</v>
      </c>
      <c r="H37" s="173" t="s">
        <v>62</v>
      </c>
      <c r="I37" s="174">
        <v>730</v>
      </c>
      <c r="J37" s="94"/>
      <c r="K37" s="44"/>
      <c r="L37" s="649"/>
      <c r="M37" s="649"/>
      <c r="N37" s="31"/>
      <c r="O37" s="44"/>
      <c r="P37" s="649"/>
      <c r="Q37" s="649"/>
      <c r="R37" s="31"/>
      <c r="S37" s="118"/>
      <c r="T37" s="693"/>
      <c r="U37" s="693"/>
      <c r="V37" s="113"/>
      <c r="W37" s="44"/>
      <c r="X37" s="649"/>
      <c r="Y37" s="649"/>
      <c r="Z37" s="32"/>
    </row>
    <row r="38" spans="1:26" ht="14.1" customHeight="1" x14ac:dyDescent="0.15">
      <c r="A38" s="109"/>
      <c r="C38" s="175"/>
      <c r="D38" s="681"/>
      <c r="E38" s="681"/>
      <c r="F38" s="159"/>
      <c r="G38" s="48"/>
      <c r="H38" s="681"/>
      <c r="I38" s="681"/>
      <c r="J38" s="87"/>
      <c r="K38" s="48"/>
      <c r="L38" s="681"/>
      <c r="M38" s="681"/>
      <c r="N38" s="87"/>
      <c r="O38" s="48"/>
      <c r="P38" s="681"/>
      <c r="Q38" s="681"/>
      <c r="R38" s="87"/>
      <c r="S38" s="112"/>
      <c r="T38" s="662"/>
      <c r="U38" s="662"/>
      <c r="V38" s="88"/>
      <c r="W38" s="51"/>
      <c r="X38" s="655"/>
      <c r="Y38" s="655"/>
      <c r="Z38" s="52"/>
    </row>
    <row r="39" spans="1:26" ht="14.1" customHeight="1" x14ac:dyDescent="0.15">
      <c r="A39" s="109"/>
      <c r="C39" s="64" t="s">
        <v>48</v>
      </c>
      <c r="D39" s="690">
        <f>SUM(E33:E37)</f>
        <v>13400</v>
      </c>
      <c r="E39" s="654"/>
      <c r="F39" s="96">
        <f>SUM(F33:F38)</f>
        <v>0</v>
      </c>
      <c r="G39" s="64" t="s">
        <v>48</v>
      </c>
      <c r="H39" s="687">
        <f>SUM(I33,I37)</f>
        <v>1190</v>
      </c>
      <c r="I39" s="687"/>
      <c r="J39" s="96">
        <f>SUM(J33,J37)</f>
        <v>0</v>
      </c>
      <c r="K39" s="64"/>
      <c r="L39" s="678"/>
      <c r="M39" s="678"/>
      <c r="N39" s="83"/>
      <c r="O39" s="64"/>
      <c r="P39" s="678"/>
      <c r="Q39" s="678"/>
      <c r="R39" s="83"/>
      <c r="S39" s="119" t="s">
        <v>48</v>
      </c>
      <c r="T39" s="665">
        <f>SUM(T37:U38)</f>
        <v>0</v>
      </c>
      <c r="U39" s="665"/>
      <c r="V39" s="120">
        <f>SUM(V37)</f>
        <v>0</v>
      </c>
      <c r="W39" s="41"/>
      <c r="X39" s="650"/>
      <c r="Y39" s="650"/>
      <c r="Z39" s="42"/>
    </row>
    <row r="40" spans="1:26" ht="14.1" customHeight="1" x14ac:dyDescent="0.15">
      <c r="A40" s="55"/>
      <c r="B40" s="29"/>
      <c r="C40" s="62" t="s">
        <v>377</v>
      </c>
      <c r="D40" s="63"/>
      <c r="E40" s="63"/>
      <c r="F40" s="63"/>
      <c r="G40" s="63"/>
      <c r="H40" s="63"/>
      <c r="I40" s="63"/>
      <c r="J40" s="63"/>
      <c r="K40" s="63"/>
      <c r="L40" s="63"/>
      <c r="M40" s="63"/>
      <c r="N40" s="63"/>
      <c r="O40" s="63"/>
      <c r="P40" s="63"/>
      <c r="Q40" s="63"/>
      <c r="R40" s="63"/>
      <c r="S40" s="63"/>
      <c r="T40" s="663" t="s">
        <v>49</v>
      </c>
      <c r="U40" s="663"/>
      <c r="V40" s="679">
        <f>SUM(D39,H39,T39)</f>
        <v>14590</v>
      </c>
      <c r="W40" s="679"/>
      <c r="X40" s="676">
        <f>SUM(F39,J39,V39)</f>
        <v>0</v>
      </c>
      <c r="Y40" s="676"/>
      <c r="Z40" s="677"/>
    </row>
    <row r="41" spans="1:26" ht="13.5" customHeight="1" x14ac:dyDescent="0.15">
      <c r="C41" s="27"/>
      <c r="D41" s="603"/>
      <c r="E41" s="603"/>
      <c r="H41" s="603"/>
      <c r="I41" s="603"/>
      <c r="L41" s="603"/>
      <c r="M41" s="603"/>
      <c r="P41" s="603"/>
      <c r="Q41" s="603"/>
      <c r="S41" s="27"/>
      <c r="T41" s="683" t="s">
        <v>229</v>
      </c>
      <c r="U41" s="684"/>
      <c r="V41" s="685">
        <f>SUM(V14,V24,V32,V40)</f>
        <v>39000</v>
      </c>
      <c r="W41" s="686"/>
      <c r="X41" s="688">
        <f>SUM(X14,X24,X32,X40)</f>
        <v>0</v>
      </c>
      <c r="Y41" s="688"/>
      <c r="Z41" s="689"/>
    </row>
    <row r="42" spans="1:26" x14ac:dyDescent="0.15">
      <c r="C42" s="604" t="s">
        <v>362</v>
      </c>
      <c r="D42" s="604"/>
      <c r="E42" s="604"/>
      <c r="F42" s="604"/>
      <c r="G42" s="604"/>
      <c r="H42" s="604"/>
      <c r="I42" s="604"/>
      <c r="J42" s="604"/>
      <c r="K42" s="604"/>
      <c r="L42" s="604"/>
      <c r="M42" s="604"/>
      <c r="N42" s="604"/>
      <c r="O42" s="604"/>
      <c r="P42" s="604"/>
      <c r="Q42" s="604"/>
      <c r="R42" s="604"/>
      <c r="S42" s="604"/>
      <c r="T42" s="603"/>
      <c r="U42" s="603"/>
      <c r="X42" s="603"/>
      <c r="Y42" s="603"/>
    </row>
    <row r="43" spans="1:26" x14ac:dyDescent="0.15">
      <c r="C43" s="604" t="s">
        <v>364</v>
      </c>
      <c r="D43" s="604"/>
      <c r="E43" s="604"/>
      <c r="F43" s="604"/>
      <c r="G43" s="604"/>
      <c r="H43" s="604"/>
      <c r="I43" s="604"/>
      <c r="J43" s="604"/>
      <c r="K43" s="604"/>
      <c r="L43" s="604"/>
      <c r="M43" s="604"/>
      <c r="N43" s="604"/>
      <c r="O43" s="604"/>
      <c r="P43" s="604"/>
      <c r="Q43" s="604"/>
      <c r="R43" s="604"/>
      <c r="S43" s="604"/>
    </row>
    <row r="44" spans="1:26" x14ac:dyDescent="0.15">
      <c r="C44" s="604" t="s">
        <v>502</v>
      </c>
      <c r="D44" s="604"/>
      <c r="E44" s="604"/>
      <c r="F44" s="604"/>
      <c r="G44" s="604"/>
      <c r="H44" s="604"/>
      <c r="I44" s="604"/>
      <c r="J44" s="604"/>
      <c r="K44" s="604"/>
      <c r="L44" s="604"/>
      <c r="M44" s="604"/>
      <c r="N44" s="604"/>
      <c r="O44" s="604"/>
      <c r="P44" s="604"/>
      <c r="Q44" s="604"/>
      <c r="R44" s="604"/>
      <c r="S44" s="604"/>
    </row>
    <row r="45" spans="1:26" ht="13.5" x14ac:dyDescent="0.15">
      <c r="R45" s="642" t="s">
        <v>510</v>
      </c>
      <c r="S45" s="642"/>
      <c r="T45" s="642"/>
      <c r="U45" s="642"/>
      <c r="V45" s="642"/>
      <c r="W45" s="642"/>
      <c r="X45" s="642"/>
      <c r="Y45" s="642"/>
      <c r="Z45" s="642"/>
    </row>
  </sheetData>
  <mergeCells count="215">
    <mergeCell ref="T14:U14"/>
    <mergeCell ref="V14:W14"/>
    <mergeCell ref="X14:Z14"/>
    <mergeCell ref="T39:U39"/>
    <mergeCell ref="X34:Y34"/>
    <mergeCell ref="X33:Y33"/>
    <mergeCell ref="T35:U35"/>
    <mergeCell ref="T19:U19"/>
    <mergeCell ref="X19:Y19"/>
    <mergeCell ref="X18:Y18"/>
    <mergeCell ref="T18:U18"/>
    <mergeCell ref="T15:U15"/>
    <mergeCell ref="X16:Y16"/>
    <mergeCell ref="X15:Y15"/>
    <mergeCell ref="T16:U16"/>
    <mergeCell ref="T32:U32"/>
    <mergeCell ref="V32:W32"/>
    <mergeCell ref="X32:Z32"/>
    <mergeCell ref="X27:Y27"/>
    <mergeCell ref="T27:U27"/>
    <mergeCell ref="T37:U37"/>
    <mergeCell ref="X36:Y36"/>
    <mergeCell ref="X37:Y37"/>
    <mergeCell ref="X38:Y38"/>
    <mergeCell ref="D38:E38"/>
    <mergeCell ref="P38:Q38"/>
    <mergeCell ref="H36:I36"/>
    <mergeCell ref="L36:M36"/>
    <mergeCell ref="P36:Q36"/>
    <mergeCell ref="T36:U36"/>
    <mergeCell ref="T38:U38"/>
    <mergeCell ref="P33:Q33"/>
    <mergeCell ref="L38:M38"/>
    <mergeCell ref="H38:I38"/>
    <mergeCell ref="P34:Q34"/>
    <mergeCell ref="L35:M35"/>
    <mergeCell ref="H34:I34"/>
    <mergeCell ref="P37:Q37"/>
    <mergeCell ref="L34:M34"/>
    <mergeCell ref="R45:Z45"/>
    <mergeCell ref="X39:Y39"/>
    <mergeCell ref="T41:U41"/>
    <mergeCell ref="X40:Z40"/>
    <mergeCell ref="T42:U42"/>
    <mergeCell ref="X42:Y42"/>
    <mergeCell ref="C42:S42"/>
    <mergeCell ref="D41:E41"/>
    <mergeCell ref="H41:I41"/>
    <mergeCell ref="L41:M41"/>
    <mergeCell ref="P41:Q41"/>
    <mergeCell ref="V41:W41"/>
    <mergeCell ref="L39:M39"/>
    <mergeCell ref="P39:Q39"/>
    <mergeCell ref="H39:I39"/>
    <mergeCell ref="T40:U40"/>
    <mergeCell ref="C43:S43"/>
    <mergeCell ref="C44:S44"/>
    <mergeCell ref="X41:Z41"/>
    <mergeCell ref="D39:E39"/>
    <mergeCell ref="V40:W40"/>
    <mergeCell ref="H25:I25"/>
    <mergeCell ref="H17:I17"/>
    <mergeCell ref="L18:M18"/>
    <mergeCell ref="P28:Q28"/>
    <mergeCell ref="P30:Q30"/>
    <mergeCell ref="L33:M33"/>
    <mergeCell ref="P35:Q35"/>
    <mergeCell ref="L37:M37"/>
    <mergeCell ref="A4:A5"/>
    <mergeCell ref="B4:B5"/>
    <mergeCell ref="L6:M6"/>
    <mergeCell ref="L7:M7"/>
    <mergeCell ref="K4:N4"/>
    <mergeCell ref="L5:M5"/>
    <mergeCell ref="H5:I5"/>
    <mergeCell ref="G4:J4"/>
    <mergeCell ref="C4:F4"/>
    <mergeCell ref="D5:E5"/>
    <mergeCell ref="B6:B12"/>
    <mergeCell ref="H11:I11"/>
    <mergeCell ref="L11:M11"/>
    <mergeCell ref="H6:I6"/>
    <mergeCell ref="H7:I7"/>
    <mergeCell ref="L8:M8"/>
    <mergeCell ref="P5:Q5"/>
    <mergeCell ref="H9:I9"/>
    <mergeCell ref="L10:M10"/>
    <mergeCell ref="H8:I8"/>
    <mergeCell ref="L9:M9"/>
    <mergeCell ref="H10:I10"/>
    <mergeCell ref="P31:Q31"/>
    <mergeCell ref="P26:Q26"/>
    <mergeCell ref="H12:I12"/>
    <mergeCell ref="L12:M12"/>
    <mergeCell ref="P12:Q12"/>
    <mergeCell ref="L15:M15"/>
    <mergeCell ref="L26:M26"/>
    <mergeCell ref="P27:Q27"/>
    <mergeCell ref="P16:Q16"/>
    <mergeCell ref="P15:Q15"/>
    <mergeCell ref="H28:I28"/>
    <mergeCell ref="L27:M27"/>
    <mergeCell ref="L29:M29"/>
    <mergeCell ref="H30:I30"/>
    <mergeCell ref="L28:M28"/>
    <mergeCell ref="H19:I19"/>
    <mergeCell ref="H18:I18"/>
    <mergeCell ref="H20:I20"/>
    <mergeCell ref="T12:U12"/>
    <mergeCell ref="T5:U5"/>
    <mergeCell ref="X5:Y5"/>
    <mergeCell ref="X20:Y20"/>
    <mergeCell ref="X21:Y21"/>
    <mergeCell ref="S3:T3"/>
    <mergeCell ref="C2:D2"/>
    <mergeCell ref="C3:D3"/>
    <mergeCell ref="E2:J2"/>
    <mergeCell ref="E3:J3"/>
    <mergeCell ref="Y2:Z2"/>
    <mergeCell ref="Y3:Z3"/>
    <mergeCell ref="U2:V2"/>
    <mergeCell ref="U3:V3"/>
    <mergeCell ref="W2:X2"/>
    <mergeCell ref="W3:X3"/>
    <mergeCell ref="S2:T2"/>
    <mergeCell ref="M2:R2"/>
    <mergeCell ref="K3:L3"/>
    <mergeCell ref="K2:L2"/>
    <mergeCell ref="M3:R3"/>
    <mergeCell ref="O4:R4"/>
    <mergeCell ref="P17:Q17"/>
    <mergeCell ref="P19:Q19"/>
    <mergeCell ref="X22:Y22"/>
    <mergeCell ref="X25:Y25"/>
    <mergeCell ref="X26:Y26"/>
    <mergeCell ref="X23:Y23"/>
    <mergeCell ref="T30:U30"/>
    <mergeCell ref="W4:Z4"/>
    <mergeCell ref="S4:V4"/>
    <mergeCell ref="X24:Z24"/>
    <mergeCell ref="T17:U17"/>
    <mergeCell ref="X17:Y17"/>
    <mergeCell ref="T10:U10"/>
    <mergeCell ref="X10:Y10"/>
    <mergeCell ref="X12:Y12"/>
    <mergeCell ref="X6:Y6"/>
    <mergeCell ref="X7:Y7"/>
    <mergeCell ref="X8:Y8"/>
    <mergeCell ref="X9:Y9"/>
    <mergeCell ref="T9:U9"/>
    <mergeCell ref="T6:U6"/>
    <mergeCell ref="T7:U7"/>
    <mergeCell ref="T8:U8"/>
    <mergeCell ref="V24:W24"/>
    <mergeCell ref="T11:U11"/>
    <mergeCell ref="X11:Y11"/>
    <mergeCell ref="B27:B29"/>
    <mergeCell ref="D31:E31"/>
    <mergeCell ref="D30:E30"/>
    <mergeCell ref="H27:I27"/>
    <mergeCell ref="H31:I31"/>
    <mergeCell ref="B33:B36"/>
    <mergeCell ref="H35:I35"/>
    <mergeCell ref="H29:I29"/>
    <mergeCell ref="X30:Y30"/>
    <mergeCell ref="X28:Y28"/>
    <mergeCell ref="T29:U29"/>
    <mergeCell ref="X29:Y29"/>
    <mergeCell ref="T28:U28"/>
    <mergeCell ref="P29:Q29"/>
    <mergeCell ref="L30:M30"/>
    <mergeCell ref="L31:M31"/>
    <mergeCell ref="T34:U34"/>
    <mergeCell ref="X31:Y31"/>
    <mergeCell ref="T33:U33"/>
    <mergeCell ref="T31:U31"/>
    <mergeCell ref="X35:Y35"/>
    <mergeCell ref="B19:B21"/>
    <mergeCell ref="L19:M19"/>
    <mergeCell ref="L20:M20"/>
    <mergeCell ref="L22:M22"/>
    <mergeCell ref="D22:E22"/>
    <mergeCell ref="T26:U26"/>
    <mergeCell ref="T21:U21"/>
    <mergeCell ref="L25:M25"/>
    <mergeCell ref="P21:Q21"/>
    <mergeCell ref="L21:M21"/>
    <mergeCell ref="P20:Q20"/>
    <mergeCell ref="P23:Q23"/>
    <mergeCell ref="T25:U25"/>
    <mergeCell ref="D23:E23"/>
    <mergeCell ref="L23:M23"/>
    <mergeCell ref="T22:U22"/>
    <mergeCell ref="T24:U24"/>
    <mergeCell ref="T20:U20"/>
    <mergeCell ref="T23:U23"/>
    <mergeCell ref="H22:I22"/>
    <mergeCell ref="H23:I23"/>
    <mergeCell ref="H21:I21"/>
    <mergeCell ref="P22:Q22"/>
    <mergeCell ref="P25:Q25"/>
    <mergeCell ref="B16:B18"/>
    <mergeCell ref="H15:I15"/>
    <mergeCell ref="P18:Q18"/>
    <mergeCell ref="P9:Q9"/>
    <mergeCell ref="P8:Q8"/>
    <mergeCell ref="P6:Q6"/>
    <mergeCell ref="L16:M16"/>
    <mergeCell ref="H16:I16"/>
    <mergeCell ref="L17:M17"/>
    <mergeCell ref="D11:E11"/>
    <mergeCell ref="P11:Q11"/>
    <mergeCell ref="P7:Q7"/>
    <mergeCell ref="P10:Q10"/>
    <mergeCell ref="D12:E12"/>
  </mergeCells>
  <phoneticPr fontId="2"/>
  <conditionalFormatting sqref="F6">
    <cfRule type="cellIs" dxfId="46" priority="6" operator="greaterThan">
      <formula>$E$6</formula>
    </cfRule>
  </conditionalFormatting>
  <conditionalFormatting sqref="F7">
    <cfRule type="cellIs" dxfId="45" priority="5" operator="greaterThan">
      <formula>$E$7</formula>
    </cfRule>
  </conditionalFormatting>
  <conditionalFormatting sqref="F8 F10 F14:F18 F20:F21 J26 F26:F29 F33:F35 F37">
    <cfRule type="expression" dxfId="44" priority="16" stopIfTrue="1">
      <formula>E8&lt;F8</formula>
    </cfRule>
  </conditionalFormatting>
  <conditionalFormatting sqref="F9">
    <cfRule type="cellIs" dxfId="43" priority="7" operator="greaterThan">
      <formula>$E$9</formula>
    </cfRule>
  </conditionalFormatting>
  <conditionalFormatting sqref="F12 V19 F23 V27 F31 J31 F39 J39">
    <cfRule type="expression" dxfId="42" priority="15" stopIfTrue="1">
      <formula>D12&lt;F12</formula>
    </cfRule>
  </conditionalFormatting>
  <conditionalFormatting sqref="F19">
    <cfRule type="cellIs" dxfId="41" priority="4" operator="greaterThan">
      <formula>$E$19</formula>
    </cfRule>
  </conditionalFormatting>
  <conditionalFormatting sqref="F25">
    <cfRule type="cellIs" dxfId="40" priority="3" operator="greaterThan">
      <formula>$E$25</formula>
    </cfRule>
  </conditionalFormatting>
  <conditionalFormatting sqref="F36">
    <cfRule type="cellIs" dxfId="39" priority="10" operator="greaterThan">
      <formula>$E$36</formula>
    </cfRule>
  </conditionalFormatting>
  <conditionalFormatting sqref="J33">
    <cfRule type="cellIs" dxfId="38" priority="2" operator="greaterThan">
      <formula>$I$33</formula>
    </cfRule>
  </conditionalFormatting>
  <conditionalFormatting sqref="J37">
    <cfRule type="cellIs" dxfId="37" priority="1" operator="greaterThan">
      <formula>$I$37</formula>
    </cfRule>
  </conditionalFormatting>
  <conditionalFormatting sqref="X14:Z14 X24 X32 X40:X41">
    <cfRule type="expression" dxfId="36" priority="13" stopIfTrue="1">
      <formula>V14&lt;X14</formula>
    </cfRule>
  </conditionalFormatting>
  <pageMargins left="0.23622047244094491" right="0.19685039370078741" top="0.19685039370078741" bottom="0.19685039370078741" header="0.51181102362204722" footer="0.51181102362204722"/>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4"/>
  <sheetViews>
    <sheetView showZeros="0" zoomScaleNormal="100" workbookViewId="0"/>
  </sheetViews>
  <sheetFormatPr defaultColWidth="9" defaultRowHeight="10.5" x14ac:dyDescent="0.15"/>
  <cols>
    <col min="1" max="1" width="7.25" style="1" customWidth="1"/>
    <col min="2" max="2" width="7.125" style="11" customWidth="1"/>
    <col min="3" max="3" width="7.125" style="1" customWidth="1"/>
    <col min="4" max="4" width="1.375" style="1" customWidth="1"/>
    <col min="5" max="5" width="5.75" style="1" customWidth="1"/>
    <col min="6" max="6" width="7.75" style="1" customWidth="1"/>
    <col min="7" max="7" width="7.125" style="1" customWidth="1"/>
    <col min="8" max="8" width="1.375" style="1" customWidth="1"/>
    <col min="9" max="9" width="5.75" style="1" customWidth="1"/>
    <col min="10" max="10" width="7.75" style="1" customWidth="1"/>
    <col min="11" max="11" width="7.125" style="1" customWidth="1"/>
    <col min="12" max="12" width="1.375" style="1" customWidth="1"/>
    <col min="13" max="13" width="5.75" style="1" customWidth="1"/>
    <col min="14" max="14" width="7.75" style="1" customWidth="1"/>
    <col min="15" max="15" width="7.125" style="1" customWidth="1"/>
    <col min="16" max="16" width="1.375" style="1" customWidth="1"/>
    <col min="17" max="17" width="5.75" style="1" customWidth="1"/>
    <col min="18" max="18" width="7.75" style="1" customWidth="1"/>
    <col min="19" max="19" width="7.125" style="1" customWidth="1"/>
    <col min="20" max="20" width="1.375" style="1" customWidth="1"/>
    <col min="21" max="21" width="5.75" style="1" customWidth="1"/>
    <col min="22" max="22" width="7.75" style="1" customWidth="1"/>
    <col min="23" max="23" width="7.125" style="1" customWidth="1"/>
    <col min="24" max="24" width="1.375" style="1" customWidth="1"/>
    <col min="25" max="25" width="5.75" style="1" customWidth="1"/>
    <col min="26" max="26" width="7.75" style="1" customWidth="1"/>
    <col min="27" max="16384" width="9" style="1"/>
  </cols>
  <sheetData>
    <row r="1" spans="1:26" ht="12.95" customHeight="1" x14ac:dyDescent="0.15">
      <c r="B1" s="1"/>
      <c r="Z1" s="281" t="s">
        <v>250</v>
      </c>
    </row>
    <row r="2" spans="1:26" ht="21.95" customHeight="1" x14ac:dyDescent="0.15">
      <c r="B2" s="1"/>
      <c r="C2" s="624" t="s">
        <v>0</v>
      </c>
      <c r="D2" s="624"/>
      <c r="E2" s="625"/>
      <c r="F2" s="625"/>
      <c r="G2" s="625"/>
      <c r="H2" s="625"/>
      <c r="I2" s="625"/>
      <c r="J2" s="625"/>
      <c r="K2" s="624" t="s">
        <v>1</v>
      </c>
      <c r="L2" s="624"/>
      <c r="M2" s="632" t="s">
        <v>2</v>
      </c>
      <c r="N2" s="632"/>
      <c r="O2" s="632"/>
      <c r="P2" s="632"/>
      <c r="Q2" s="632"/>
      <c r="R2" s="632"/>
      <c r="S2" s="624" t="s">
        <v>227</v>
      </c>
      <c r="T2" s="624"/>
      <c r="U2" s="626"/>
      <c r="V2" s="626"/>
      <c r="W2" s="624" t="s">
        <v>3</v>
      </c>
      <c r="X2" s="624"/>
      <c r="Y2" s="680">
        <f>SUM(盛岡市!X35+滝沢市・岩手郡・八幡平市・紫波郡!X41+花巻市・北上市・和賀郡・遠野市!X39+奥州市!X41+西・東磐井郡・一関市!X30+上閉伊郡釜石市気仙郡大船渡市陸前高田市!X40+宮古市・下閉伊郡!X34+二戸郡・二戸市・九戸郡・久慈市!X36)</f>
        <v>0</v>
      </c>
      <c r="Z2" s="680"/>
    </row>
    <row r="3" spans="1:26" ht="21.95" customHeight="1" x14ac:dyDescent="0.15">
      <c r="B3" s="1"/>
      <c r="C3" s="624" t="s">
        <v>228</v>
      </c>
      <c r="D3" s="624"/>
      <c r="E3" s="626"/>
      <c r="F3" s="626"/>
      <c r="G3" s="626"/>
      <c r="H3" s="626"/>
      <c r="I3" s="626"/>
      <c r="J3" s="626"/>
      <c r="K3" s="624" t="s">
        <v>4</v>
      </c>
      <c r="L3" s="624"/>
      <c r="M3" s="626"/>
      <c r="N3" s="626"/>
      <c r="O3" s="626"/>
      <c r="P3" s="626"/>
      <c r="Q3" s="626"/>
      <c r="R3" s="626"/>
      <c r="S3" s="624" t="s">
        <v>5</v>
      </c>
      <c r="T3" s="624"/>
      <c r="U3" s="626"/>
      <c r="V3" s="626"/>
      <c r="W3" s="624" t="s">
        <v>6</v>
      </c>
      <c r="X3" s="624"/>
      <c r="Y3" s="626"/>
      <c r="Z3" s="626"/>
    </row>
    <row r="4" spans="1:26" ht="14.25" customHeight="1" x14ac:dyDescent="0.15">
      <c r="A4" s="634" t="s">
        <v>7</v>
      </c>
      <c r="B4" s="635" t="s">
        <v>8</v>
      </c>
      <c r="C4" s="628" t="s">
        <v>9</v>
      </c>
      <c r="D4" s="628"/>
      <c r="E4" s="628"/>
      <c r="F4" s="629"/>
      <c r="G4" s="627" t="s">
        <v>10</v>
      </c>
      <c r="H4" s="628"/>
      <c r="I4" s="628"/>
      <c r="J4" s="629"/>
      <c r="K4" s="627" t="s">
        <v>11</v>
      </c>
      <c r="L4" s="628"/>
      <c r="M4" s="628"/>
      <c r="N4" s="629"/>
      <c r="O4" s="627" t="s">
        <v>12</v>
      </c>
      <c r="P4" s="628"/>
      <c r="Q4" s="628"/>
      <c r="R4" s="629"/>
      <c r="S4" s="627" t="s">
        <v>13</v>
      </c>
      <c r="T4" s="628"/>
      <c r="U4" s="628"/>
      <c r="V4" s="629"/>
      <c r="W4" s="627" t="s">
        <v>70</v>
      </c>
      <c r="X4" s="628"/>
      <c r="Y4" s="631"/>
      <c r="Z4" s="631"/>
    </row>
    <row r="5" spans="1:26" s="11" customFormat="1" ht="14.25" customHeight="1" x14ac:dyDescent="0.15">
      <c r="A5" s="634"/>
      <c r="B5" s="635"/>
      <c r="C5" s="3" t="s">
        <v>15</v>
      </c>
      <c r="D5" s="636" t="s">
        <v>16</v>
      </c>
      <c r="E5" s="634"/>
      <c r="F5" s="5" t="s">
        <v>17</v>
      </c>
      <c r="G5" s="8" t="s">
        <v>15</v>
      </c>
      <c r="H5" s="620" t="s">
        <v>16</v>
      </c>
      <c r="I5" s="634"/>
      <c r="J5" s="5" t="s">
        <v>17</v>
      </c>
      <c r="K5" s="7" t="s">
        <v>15</v>
      </c>
      <c r="L5" s="636" t="s">
        <v>16</v>
      </c>
      <c r="M5" s="621"/>
      <c r="N5" s="10" t="s">
        <v>17</v>
      </c>
      <c r="O5" s="8" t="s">
        <v>15</v>
      </c>
      <c r="P5" s="620" t="s">
        <v>16</v>
      </c>
      <c r="Q5" s="634"/>
      <c r="R5" s="5" t="s">
        <v>17</v>
      </c>
      <c r="S5" s="8" t="s">
        <v>15</v>
      </c>
      <c r="T5" s="620" t="s">
        <v>16</v>
      </c>
      <c r="U5" s="634"/>
      <c r="V5" s="5" t="s">
        <v>17</v>
      </c>
      <c r="W5" s="7" t="s">
        <v>15</v>
      </c>
      <c r="X5" s="636" t="s">
        <v>16</v>
      </c>
      <c r="Y5" s="634"/>
      <c r="Z5" s="4" t="s">
        <v>17</v>
      </c>
    </row>
    <row r="6" spans="1:26" ht="14.25" customHeight="1" x14ac:dyDescent="0.15">
      <c r="A6" s="111" t="s">
        <v>71</v>
      </c>
      <c r="B6" s="108" t="s">
        <v>72</v>
      </c>
      <c r="C6" s="172" t="s">
        <v>73</v>
      </c>
      <c r="D6" s="460"/>
      <c r="E6" s="174">
        <v>2800</v>
      </c>
      <c r="F6" s="94"/>
      <c r="G6" s="172" t="s">
        <v>73</v>
      </c>
      <c r="H6" s="257" t="s">
        <v>62</v>
      </c>
      <c r="I6" s="174">
        <v>420</v>
      </c>
      <c r="J6" s="231"/>
      <c r="K6" s="172" t="s">
        <v>73</v>
      </c>
      <c r="L6" s="68" t="s">
        <v>62</v>
      </c>
      <c r="M6" s="174">
        <v>470</v>
      </c>
      <c r="N6" s="231"/>
      <c r="O6" s="30"/>
      <c r="P6" s="704"/>
      <c r="Q6" s="704"/>
      <c r="R6" s="94"/>
      <c r="S6" s="30"/>
      <c r="T6" s="704"/>
      <c r="U6" s="704"/>
      <c r="V6" s="94"/>
      <c r="W6" s="431" t="s">
        <v>358</v>
      </c>
      <c r="X6" s="712">
        <v>180</v>
      </c>
      <c r="Y6" s="712"/>
      <c r="Z6" s="234"/>
    </row>
    <row r="7" spans="1:26" ht="14.25" customHeight="1" x14ac:dyDescent="0.15">
      <c r="A7" s="109"/>
      <c r="B7" s="38" t="s">
        <v>74</v>
      </c>
      <c r="C7" s="176" t="s">
        <v>75</v>
      </c>
      <c r="D7" s="69" t="s">
        <v>51</v>
      </c>
      <c r="E7" s="418">
        <v>1090</v>
      </c>
      <c r="F7" s="94"/>
      <c r="G7" s="66"/>
      <c r="H7" s="700"/>
      <c r="I7" s="701"/>
      <c r="J7" s="96"/>
      <c r="K7" s="66"/>
      <c r="L7" s="700"/>
      <c r="M7" s="703"/>
      <c r="N7" s="96"/>
      <c r="O7" s="66"/>
      <c r="P7" s="700"/>
      <c r="Q7" s="703"/>
      <c r="R7" s="96"/>
      <c r="S7" s="446"/>
      <c r="T7" s="714"/>
      <c r="U7" s="715"/>
      <c r="V7" s="231"/>
      <c r="W7" s="302"/>
      <c r="X7" s="711"/>
      <c r="Y7" s="711"/>
      <c r="Z7" s="234"/>
    </row>
    <row r="8" spans="1:26" ht="14.25" customHeight="1" x14ac:dyDescent="0.15">
      <c r="A8" s="109"/>
      <c r="B8" s="28"/>
      <c r="C8" s="191" t="s">
        <v>76</v>
      </c>
      <c r="D8" s="696">
        <v>10150</v>
      </c>
      <c r="E8" s="696"/>
      <c r="F8" s="85"/>
      <c r="G8" s="193" t="s">
        <v>76</v>
      </c>
      <c r="H8" s="68" t="s">
        <v>62</v>
      </c>
      <c r="I8" s="280">
        <v>2590</v>
      </c>
      <c r="J8" s="187"/>
      <c r="K8" s="193" t="s">
        <v>77</v>
      </c>
      <c r="L8" s="461"/>
      <c r="M8" s="167">
        <v>1300</v>
      </c>
      <c r="N8" s="464"/>
      <c r="O8" s="193" t="s">
        <v>77</v>
      </c>
      <c r="P8" s="68" t="s">
        <v>62</v>
      </c>
      <c r="Q8" s="280">
        <v>450</v>
      </c>
      <c r="R8" s="89"/>
      <c r="S8" s="193" t="s">
        <v>259</v>
      </c>
      <c r="T8" s="702">
        <v>200</v>
      </c>
      <c r="U8" s="702"/>
      <c r="V8" s="203"/>
      <c r="W8" s="193" t="s">
        <v>360</v>
      </c>
      <c r="X8" s="606">
        <v>300</v>
      </c>
      <c r="Y8" s="607"/>
      <c r="Z8" s="190"/>
    </row>
    <row r="9" spans="1:26" ht="14.25" customHeight="1" x14ac:dyDescent="0.15">
      <c r="A9" s="109"/>
      <c r="B9" s="28"/>
      <c r="C9" s="277" t="s">
        <v>78</v>
      </c>
      <c r="D9" s="278" t="s">
        <v>62</v>
      </c>
      <c r="E9" s="279">
        <v>1960</v>
      </c>
      <c r="F9" s="85"/>
      <c r="G9" s="50"/>
      <c r="H9" s="699"/>
      <c r="I9" s="699"/>
      <c r="J9" s="87"/>
      <c r="K9" s="50"/>
      <c r="L9" s="699"/>
      <c r="M9" s="699"/>
      <c r="N9" s="87"/>
      <c r="O9" s="50"/>
      <c r="P9" s="699"/>
      <c r="Q9" s="699"/>
      <c r="R9" s="87"/>
      <c r="S9" s="228"/>
      <c r="T9" s="702"/>
      <c r="U9" s="702"/>
      <c r="V9" s="192"/>
      <c r="W9" s="206" t="s">
        <v>79</v>
      </c>
      <c r="X9" s="618">
        <v>1120</v>
      </c>
      <c r="Y9" s="619"/>
      <c r="Z9" s="207"/>
    </row>
    <row r="10" spans="1:26" ht="14.25" customHeight="1" x14ac:dyDescent="0.15">
      <c r="A10" s="109"/>
      <c r="B10" s="28"/>
      <c r="C10" s="177"/>
      <c r="D10" s="722"/>
      <c r="E10" s="722"/>
      <c r="F10" s="97"/>
      <c r="G10" s="70"/>
      <c r="H10" s="716"/>
      <c r="I10" s="716"/>
      <c r="J10" s="97"/>
      <c r="K10" s="70"/>
      <c r="L10" s="716"/>
      <c r="M10" s="716"/>
      <c r="N10" s="97"/>
      <c r="O10" s="70"/>
      <c r="P10" s="716"/>
      <c r="Q10" s="716"/>
      <c r="R10" s="97"/>
      <c r="S10" s="599" t="s">
        <v>32</v>
      </c>
      <c r="T10" s="600"/>
      <c r="U10" s="600"/>
      <c r="V10" s="601"/>
      <c r="W10" s="206" t="s">
        <v>80</v>
      </c>
      <c r="X10" s="618">
        <v>400</v>
      </c>
      <c r="Y10" s="619"/>
      <c r="Z10" s="207"/>
    </row>
    <row r="11" spans="1:26" ht="14.25" customHeight="1" x14ac:dyDescent="0.15">
      <c r="A11" s="109"/>
      <c r="B11" s="28"/>
      <c r="C11" s="160"/>
      <c r="D11" s="719"/>
      <c r="E11" s="719"/>
      <c r="F11" s="85"/>
      <c r="G11" s="19"/>
      <c r="H11" s="695"/>
      <c r="I11" s="695"/>
      <c r="J11" s="85"/>
      <c r="K11" s="19"/>
      <c r="L11" s="695"/>
      <c r="M11" s="695"/>
      <c r="N11" s="85"/>
      <c r="O11" s="19"/>
      <c r="P11" s="695"/>
      <c r="Q11" s="695"/>
      <c r="R11" s="85"/>
      <c r="S11" s="396" t="s">
        <v>79</v>
      </c>
      <c r="T11" s="696">
        <v>120</v>
      </c>
      <c r="U11" s="696"/>
      <c r="V11" s="333"/>
      <c r="W11" s="206" t="s">
        <v>374</v>
      </c>
      <c r="X11" s="618">
        <v>100</v>
      </c>
      <c r="Y11" s="619"/>
      <c r="Z11" s="207"/>
    </row>
    <row r="12" spans="1:26" ht="14.25" customHeight="1" x14ac:dyDescent="0.15">
      <c r="A12" s="109"/>
      <c r="B12" s="72"/>
      <c r="C12" s="64"/>
      <c r="D12" s="687"/>
      <c r="E12" s="687"/>
      <c r="F12" s="96"/>
      <c r="G12" s="66"/>
      <c r="H12" s="687"/>
      <c r="I12" s="687"/>
      <c r="J12" s="96"/>
      <c r="K12" s="66"/>
      <c r="L12" s="687"/>
      <c r="M12" s="687"/>
      <c r="N12" s="96"/>
      <c r="O12" s="73"/>
      <c r="P12" s="687"/>
      <c r="Q12" s="687"/>
      <c r="R12" s="96"/>
      <c r="S12" s="447" t="s">
        <v>80</v>
      </c>
      <c r="T12" s="610">
        <v>200</v>
      </c>
      <c r="U12" s="610"/>
      <c r="V12" s="333"/>
      <c r="W12" s="198"/>
      <c r="X12" s="608"/>
      <c r="Y12" s="609"/>
      <c r="Z12" s="200"/>
    </row>
    <row r="13" spans="1:26" ht="14.25" customHeight="1" x14ac:dyDescent="0.15">
      <c r="A13" s="109"/>
      <c r="B13" s="647" t="s">
        <v>81</v>
      </c>
      <c r="C13" s="46" t="s">
        <v>82</v>
      </c>
      <c r="D13" s="68" t="s">
        <v>62</v>
      </c>
      <c r="E13" s="47">
        <v>1570</v>
      </c>
      <c r="F13" s="89"/>
      <c r="G13" s="193" t="s">
        <v>82</v>
      </c>
      <c r="H13" s="68" t="s">
        <v>62</v>
      </c>
      <c r="I13" s="280">
        <v>500</v>
      </c>
      <c r="J13" s="187"/>
      <c r="K13" s="50"/>
      <c r="L13" s="706"/>
      <c r="M13" s="717"/>
      <c r="N13" s="87"/>
      <c r="O13" s="51"/>
      <c r="P13" s="706"/>
      <c r="Q13" s="717"/>
      <c r="R13" s="87"/>
      <c r="S13" s="178"/>
      <c r="T13" s="713"/>
      <c r="U13" s="707"/>
      <c r="V13" s="123"/>
      <c r="W13" s="50"/>
      <c r="X13" s="706"/>
      <c r="Y13" s="707"/>
      <c r="Z13" s="90"/>
    </row>
    <row r="14" spans="1:26" ht="14.25" customHeight="1" x14ac:dyDescent="0.15">
      <c r="A14" s="109"/>
      <c r="B14" s="721"/>
      <c r="C14" s="74"/>
      <c r="D14" s="687"/>
      <c r="E14" s="687"/>
      <c r="F14" s="96"/>
      <c r="G14" s="73"/>
      <c r="H14" s="687"/>
      <c r="I14" s="687"/>
      <c r="J14" s="96"/>
      <c r="K14" s="66"/>
      <c r="L14" s="687"/>
      <c r="M14" s="687"/>
      <c r="N14" s="96"/>
      <c r="O14" s="73"/>
      <c r="P14" s="687"/>
      <c r="Q14" s="687"/>
      <c r="R14" s="96"/>
      <c r="S14" s="179"/>
      <c r="T14" s="666"/>
      <c r="U14" s="661"/>
      <c r="V14" s="180"/>
      <c r="W14" s="67"/>
      <c r="X14" s="666"/>
      <c r="Y14" s="661"/>
      <c r="Z14" s="91"/>
    </row>
    <row r="15" spans="1:26" ht="14.25" customHeight="1" x14ac:dyDescent="0.15">
      <c r="A15" s="109"/>
      <c r="B15" s="75"/>
      <c r="C15" s="71"/>
      <c r="D15" s="699"/>
      <c r="E15" s="699"/>
      <c r="F15" s="87"/>
      <c r="G15" s="51"/>
      <c r="H15" s="699"/>
      <c r="I15" s="699"/>
      <c r="J15" s="87"/>
      <c r="K15" s="50"/>
      <c r="L15" s="699"/>
      <c r="M15" s="699"/>
      <c r="N15" s="87"/>
      <c r="O15" s="51"/>
      <c r="P15" s="699"/>
      <c r="Q15" s="699"/>
      <c r="R15" s="87"/>
      <c r="S15" s="48"/>
      <c r="T15" s="702"/>
      <c r="U15" s="702"/>
      <c r="V15" s="192"/>
      <c r="W15" s="48"/>
      <c r="X15" s="702"/>
      <c r="Y15" s="702"/>
      <c r="Z15" s="195"/>
    </row>
    <row r="16" spans="1:26" ht="14.25" customHeight="1" x14ac:dyDescent="0.15">
      <c r="A16" s="109"/>
      <c r="B16" s="75"/>
      <c r="C16" s="24" t="s">
        <v>48</v>
      </c>
      <c r="D16" s="687">
        <f>SUM(E6:E7,D8,E9,E13)</f>
        <v>17570</v>
      </c>
      <c r="E16" s="687"/>
      <c r="F16" s="96">
        <f>SUM(F6:F9,F13)</f>
        <v>0</v>
      </c>
      <c r="G16" s="24" t="s">
        <v>48</v>
      </c>
      <c r="H16" s="687">
        <f>SUM(I6,I8,I13)</f>
        <v>3510</v>
      </c>
      <c r="I16" s="687"/>
      <c r="J16" s="96">
        <f>SUM(J6,J8,J13)</f>
        <v>0</v>
      </c>
      <c r="K16" s="24" t="s">
        <v>48</v>
      </c>
      <c r="L16" s="687">
        <f>SUM(L6:M15)</f>
        <v>1770</v>
      </c>
      <c r="M16" s="687"/>
      <c r="N16" s="96">
        <f>SUM(N6,N8)</f>
        <v>0</v>
      </c>
      <c r="O16" s="24" t="s">
        <v>48</v>
      </c>
      <c r="P16" s="687">
        <f>SUM(Q8)</f>
        <v>450</v>
      </c>
      <c r="Q16" s="687"/>
      <c r="R16" s="96">
        <f>SUM(R8)</f>
        <v>0</v>
      </c>
      <c r="S16" s="196" t="s">
        <v>48</v>
      </c>
      <c r="T16" s="694">
        <f>SUM(T7:U8,T11:U12,T14)</f>
        <v>520</v>
      </c>
      <c r="U16" s="694"/>
      <c r="V16" s="242">
        <f>SUM(V7:V8,V11:V15)</f>
        <v>0</v>
      </c>
      <c r="W16" s="196" t="s">
        <v>48</v>
      </c>
      <c r="X16" s="694">
        <f>SUM(X6:Y13)</f>
        <v>2100</v>
      </c>
      <c r="Y16" s="694"/>
      <c r="Z16" s="301">
        <f>SUM(Z6:Z15)</f>
        <v>0</v>
      </c>
    </row>
    <row r="17" spans="1:26" ht="14.25" customHeight="1" x14ac:dyDescent="0.15">
      <c r="A17" s="110"/>
      <c r="B17" s="76"/>
      <c r="C17" s="77" t="s">
        <v>500</v>
      </c>
      <c r="D17" s="78"/>
      <c r="E17" s="78"/>
      <c r="F17" s="78"/>
      <c r="G17" s="78"/>
      <c r="H17" s="78"/>
      <c r="I17" s="78"/>
      <c r="J17" s="78"/>
      <c r="K17" s="78"/>
      <c r="L17" s="78"/>
      <c r="M17" s="78"/>
      <c r="N17" s="78"/>
      <c r="O17" s="78"/>
      <c r="P17" s="78"/>
      <c r="Q17" s="78"/>
      <c r="R17" s="78"/>
      <c r="S17" s="202"/>
      <c r="T17" s="643" t="s">
        <v>49</v>
      </c>
      <c r="U17" s="643"/>
      <c r="V17" s="708">
        <f>SUM(D16,H16,L16,P16,T16,X16)</f>
        <v>25920</v>
      </c>
      <c r="W17" s="708"/>
      <c r="X17" s="644">
        <f>SUM(F16,J16,N16,R16,V16,Z16)</f>
        <v>0</v>
      </c>
      <c r="Y17" s="644"/>
      <c r="Z17" s="645"/>
    </row>
    <row r="18" spans="1:26" ht="14.25" customHeight="1" x14ac:dyDescent="0.15">
      <c r="A18" s="111" t="s">
        <v>83</v>
      </c>
      <c r="B18" s="79"/>
      <c r="C18" s="288" t="s">
        <v>84</v>
      </c>
      <c r="D18" s="705">
        <v>11150</v>
      </c>
      <c r="E18" s="705"/>
      <c r="F18" s="85"/>
      <c r="G18" s="45" t="s">
        <v>84</v>
      </c>
      <c r="H18" s="69" t="s">
        <v>62</v>
      </c>
      <c r="I18" s="205">
        <v>3050</v>
      </c>
      <c r="J18" s="89"/>
      <c r="K18" s="13" t="s">
        <v>84</v>
      </c>
      <c r="L18" s="720">
        <v>2200</v>
      </c>
      <c r="M18" s="720"/>
      <c r="N18" s="85"/>
      <c r="O18" s="45" t="s">
        <v>296</v>
      </c>
      <c r="P18" s="696">
        <v>600</v>
      </c>
      <c r="Q18" s="696"/>
      <c r="R18" s="85"/>
      <c r="S18" s="709" t="s">
        <v>13</v>
      </c>
      <c r="T18" s="631"/>
      <c r="U18" s="631"/>
      <c r="V18" s="710"/>
      <c r="W18" s="368" t="s">
        <v>365</v>
      </c>
      <c r="X18" s="705">
        <v>2500</v>
      </c>
      <c r="Y18" s="705"/>
      <c r="Z18" s="190"/>
    </row>
    <row r="19" spans="1:26" ht="14.25" customHeight="1" x14ac:dyDescent="0.15">
      <c r="A19" s="109"/>
      <c r="C19" s="16" t="s">
        <v>85</v>
      </c>
      <c r="D19" s="69" t="s">
        <v>62</v>
      </c>
      <c r="E19" s="22">
        <v>500</v>
      </c>
      <c r="F19" s="85"/>
      <c r="G19" s="21"/>
      <c r="H19" s="695"/>
      <c r="I19" s="695"/>
      <c r="J19" s="85"/>
      <c r="K19" s="19"/>
      <c r="L19" s="695"/>
      <c r="M19" s="695"/>
      <c r="N19" s="85"/>
      <c r="O19" s="21"/>
      <c r="P19" s="695"/>
      <c r="Q19" s="695"/>
      <c r="R19" s="85"/>
      <c r="S19" s="448" t="s">
        <v>260</v>
      </c>
      <c r="T19" s="723">
        <v>200</v>
      </c>
      <c r="U19" s="723"/>
      <c r="V19" s="203"/>
      <c r="W19" s="206" t="s">
        <v>86</v>
      </c>
      <c r="X19" s="615">
        <v>300</v>
      </c>
      <c r="Y19" s="615"/>
      <c r="Z19" s="207"/>
    </row>
    <row r="20" spans="1:26" ht="14.25" customHeight="1" x14ac:dyDescent="0.15">
      <c r="A20" s="109"/>
      <c r="C20" s="277" t="s">
        <v>306</v>
      </c>
      <c r="D20" s="69" t="s">
        <v>62</v>
      </c>
      <c r="E20" s="279">
        <v>2460</v>
      </c>
      <c r="F20" s="85"/>
      <c r="G20" s="21"/>
      <c r="H20" s="695"/>
      <c r="I20" s="695"/>
      <c r="J20" s="85"/>
      <c r="K20" s="19"/>
      <c r="L20" s="695"/>
      <c r="M20" s="695"/>
      <c r="N20" s="85"/>
      <c r="O20" s="124" t="s">
        <v>297</v>
      </c>
      <c r="P20" s="718">
        <v>0</v>
      </c>
      <c r="Q20" s="718"/>
      <c r="R20" s="181"/>
      <c r="S20" s="206"/>
      <c r="T20" s="615"/>
      <c r="U20" s="615"/>
      <c r="V20" s="203"/>
      <c r="W20" s="226" t="s">
        <v>87</v>
      </c>
      <c r="X20" s="615">
        <v>150</v>
      </c>
      <c r="Y20" s="615"/>
      <c r="Z20" s="207"/>
    </row>
    <row r="21" spans="1:26" ht="14.25" customHeight="1" x14ac:dyDescent="0.15">
      <c r="A21" s="109"/>
      <c r="B21" s="75"/>
      <c r="C21" s="80"/>
      <c r="D21" s="695"/>
      <c r="E21" s="695"/>
      <c r="F21" s="85"/>
      <c r="G21" s="21"/>
      <c r="H21" s="695"/>
      <c r="I21" s="695"/>
      <c r="J21" s="85"/>
      <c r="K21" s="19"/>
      <c r="L21" s="695"/>
      <c r="M21" s="695"/>
      <c r="N21" s="85"/>
      <c r="O21" s="21"/>
      <c r="P21" s="695"/>
      <c r="Q21" s="695"/>
      <c r="R21" s="85"/>
      <c r="S21" s="599" t="s">
        <v>32</v>
      </c>
      <c r="T21" s="600"/>
      <c r="U21" s="600"/>
      <c r="V21" s="601"/>
      <c r="W21" s="226" t="s">
        <v>85</v>
      </c>
      <c r="X21" s="615">
        <v>150</v>
      </c>
      <c r="Y21" s="615"/>
      <c r="Z21" s="207"/>
    </row>
    <row r="22" spans="1:26" ht="14.25" customHeight="1" x14ac:dyDescent="0.15">
      <c r="A22" s="109"/>
      <c r="B22" s="75"/>
      <c r="C22" s="80"/>
      <c r="D22" s="695"/>
      <c r="E22" s="695"/>
      <c r="F22" s="85"/>
      <c r="G22" s="21"/>
      <c r="H22" s="695"/>
      <c r="I22" s="695"/>
      <c r="J22" s="85"/>
      <c r="K22" s="19"/>
      <c r="L22" s="695"/>
      <c r="M22" s="695"/>
      <c r="N22" s="85"/>
      <c r="O22" s="21"/>
      <c r="P22" s="695"/>
      <c r="Q22" s="695"/>
      <c r="R22" s="85"/>
      <c r="S22" s="206" t="s">
        <v>87</v>
      </c>
      <c r="T22" s="615">
        <v>700</v>
      </c>
      <c r="U22" s="615"/>
      <c r="V22" s="203"/>
      <c r="W22" s="277" t="s">
        <v>306</v>
      </c>
      <c r="X22" s="615">
        <v>300</v>
      </c>
      <c r="Y22" s="615"/>
      <c r="Z22" s="207"/>
    </row>
    <row r="23" spans="1:26" ht="14.25" customHeight="1" x14ac:dyDescent="0.15">
      <c r="A23" s="109"/>
      <c r="B23" s="75"/>
      <c r="C23" s="343"/>
      <c r="D23" s="615"/>
      <c r="E23" s="615"/>
      <c r="F23" s="203"/>
      <c r="G23" s="21"/>
      <c r="H23" s="615"/>
      <c r="I23" s="615"/>
      <c r="J23" s="203"/>
      <c r="K23" s="19"/>
      <c r="L23" s="695"/>
      <c r="M23" s="695"/>
      <c r="N23" s="85"/>
      <c r="O23" s="21"/>
      <c r="P23" s="695"/>
      <c r="Q23" s="695"/>
      <c r="R23" s="85"/>
      <c r="S23" s="206"/>
      <c r="T23" s="615"/>
      <c r="U23" s="615"/>
      <c r="V23" s="203"/>
      <c r="W23" s="48"/>
      <c r="X23" s="615"/>
      <c r="Y23" s="615"/>
      <c r="Z23" s="207"/>
    </row>
    <row r="24" spans="1:26" ht="14.25" customHeight="1" x14ac:dyDescent="0.15">
      <c r="A24" s="109"/>
      <c r="B24" s="75"/>
      <c r="C24" s="196" t="s">
        <v>48</v>
      </c>
      <c r="D24" s="694">
        <f>SUM(D18,E19:E20)</f>
        <v>14110</v>
      </c>
      <c r="E24" s="694"/>
      <c r="F24" s="242">
        <f>SUM(F18:F23)</f>
        <v>0</v>
      </c>
      <c r="G24" s="196" t="s">
        <v>48</v>
      </c>
      <c r="H24" s="694">
        <f>SUM(I18)</f>
        <v>3050</v>
      </c>
      <c r="I24" s="694"/>
      <c r="J24" s="242">
        <f>SUM(J18)</f>
        <v>0</v>
      </c>
      <c r="K24" s="24" t="s">
        <v>48</v>
      </c>
      <c r="L24" s="687">
        <f>SUM(L18:M23)</f>
        <v>2200</v>
      </c>
      <c r="M24" s="687"/>
      <c r="N24" s="96">
        <f>SUM(N18)</f>
        <v>0</v>
      </c>
      <c r="O24" s="24" t="s">
        <v>48</v>
      </c>
      <c r="P24" s="687">
        <f>SUM(P18:Q19)</f>
        <v>600</v>
      </c>
      <c r="Q24" s="687"/>
      <c r="R24" s="96">
        <f>SUM(R18)</f>
        <v>0</v>
      </c>
      <c r="S24" s="196" t="s">
        <v>48</v>
      </c>
      <c r="T24" s="694">
        <f>SUM(T19,T22)</f>
        <v>900</v>
      </c>
      <c r="U24" s="694"/>
      <c r="V24" s="242">
        <f>SUM(V19:V20,V22:V23)</f>
        <v>0</v>
      </c>
      <c r="W24" s="196" t="s">
        <v>48</v>
      </c>
      <c r="X24" s="694">
        <f>SUM(X18:Y23)</f>
        <v>3400</v>
      </c>
      <c r="Y24" s="694"/>
      <c r="Z24" s="301">
        <f>SUM(Z18:Z22)</f>
        <v>0</v>
      </c>
    </row>
    <row r="25" spans="1:26" ht="14.25" customHeight="1" x14ac:dyDescent="0.15">
      <c r="A25" s="110"/>
      <c r="B25" s="72"/>
      <c r="C25" s="222" t="s">
        <v>282</v>
      </c>
      <c r="D25" s="202"/>
      <c r="E25" s="202"/>
      <c r="F25" s="202"/>
      <c r="G25" s="202"/>
      <c r="H25" s="202"/>
      <c r="I25" s="202"/>
      <c r="J25" s="202"/>
      <c r="K25" s="78"/>
      <c r="L25" s="78"/>
      <c r="M25" s="78"/>
      <c r="N25" s="78"/>
      <c r="O25" s="78"/>
      <c r="P25" s="78"/>
      <c r="Q25" s="78"/>
      <c r="R25" s="78"/>
      <c r="S25" s="202"/>
      <c r="T25" s="643" t="s">
        <v>49</v>
      </c>
      <c r="U25" s="643"/>
      <c r="V25" s="708">
        <f>SUM(D24,H24,L24,P24,T24,X24)</f>
        <v>24260</v>
      </c>
      <c r="W25" s="708"/>
      <c r="X25" s="644">
        <f>SUM(F24,J24,N24,R24,V24,Z24)</f>
        <v>0</v>
      </c>
      <c r="Y25" s="644"/>
      <c r="Z25" s="645"/>
    </row>
    <row r="26" spans="1:26" ht="14.25" customHeight="1" x14ac:dyDescent="0.15">
      <c r="A26" s="111" t="s">
        <v>88</v>
      </c>
      <c r="B26" s="81" t="s">
        <v>89</v>
      </c>
      <c r="C26" s="449" t="s">
        <v>355</v>
      </c>
      <c r="D26" s="69" t="s">
        <v>62</v>
      </c>
      <c r="E26" s="115">
        <v>1340</v>
      </c>
      <c r="F26" s="187"/>
      <c r="G26" s="34"/>
      <c r="H26" s="696"/>
      <c r="I26" s="696"/>
      <c r="J26" s="189"/>
      <c r="K26" s="13"/>
      <c r="L26" s="720"/>
      <c r="M26" s="720"/>
      <c r="N26" s="15"/>
      <c r="O26" s="34"/>
      <c r="P26" s="720"/>
      <c r="Q26" s="720"/>
      <c r="R26" s="15"/>
      <c r="S26" s="709" t="s">
        <v>13</v>
      </c>
      <c r="T26" s="631"/>
      <c r="U26" s="631"/>
      <c r="V26" s="710"/>
      <c r="W26" s="206" t="s">
        <v>91</v>
      </c>
      <c r="X26" s="696">
        <v>150</v>
      </c>
      <c r="Y26" s="696"/>
      <c r="Z26" s="190"/>
    </row>
    <row r="27" spans="1:26" ht="14.25" customHeight="1" x14ac:dyDescent="0.15">
      <c r="A27" s="109"/>
      <c r="B27" s="82"/>
      <c r="C27" s="204" t="s">
        <v>92</v>
      </c>
      <c r="D27" s="69" t="s">
        <v>51</v>
      </c>
      <c r="E27" s="205">
        <v>50</v>
      </c>
      <c r="F27" s="203"/>
      <c r="G27" s="21"/>
      <c r="H27" s="615"/>
      <c r="I27" s="615"/>
      <c r="J27" s="210"/>
      <c r="K27" s="19"/>
      <c r="L27" s="695"/>
      <c r="M27" s="695"/>
      <c r="N27" s="18"/>
      <c r="O27" s="21"/>
      <c r="P27" s="695"/>
      <c r="Q27" s="695"/>
      <c r="R27" s="18"/>
      <c r="S27" s="188" t="s">
        <v>90</v>
      </c>
      <c r="T27" s="696">
        <v>20</v>
      </c>
      <c r="U27" s="696"/>
      <c r="V27" s="203"/>
      <c r="W27" s="23"/>
      <c r="X27" s="615"/>
      <c r="Y27" s="615"/>
      <c r="Z27" s="207"/>
    </row>
    <row r="28" spans="1:26" ht="14.25" customHeight="1" x14ac:dyDescent="0.15">
      <c r="A28" s="109"/>
      <c r="C28" s="204"/>
      <c r="D28" s="702"/>
      <c r="E28" s="702"/>
      <c r="F28" s="247"/>
      <c r="G28" s="51"/>
      <c r="H28" s="702"/>
      <c r="I28" s="702"/>
      <c r="J28" s="194"/>
      <c r="K28" s="50"/>
      <c r="L28" s="699"/>
      <c r="M28" s="699"/>
      <c r="N28" s="12"/>
      <c r="O28" s="51"/>
      <c r="P28" s="699"/>
      <c r="Q28" s="699"/>
      <c r="R28" s="12"/>
      <c r="S28" s="50"/>
      <c r="T28" s="699"/>
      <c r="U28" s="699"/>
      <c r="V28" s="87"/>
      <c r="W28" s="48"/>
      <c r="X28" s="699"/>
      <c r="Y28" s="699"/>
      <c r="Z28" s="95"/>
    </row>
    <row r="29" spans="1:26" ht="14.25" customHeight="1" x14ac:dyDescent="0.15">
      <c r="A29" s="109"/>
      <c r="C29" s="196" t="s">
        <v>48</v>
      </c>
      <c r="D29" s="694">
        <f>SUM(E26:E27)</f>
        <v>1390</v>
      </c>
      <c r="E29" s="694"/>
      <c r="F29" s="437">
        <f>SUM(F26:F27)</f>
        <v>0</v>
      </c>
      <c r="G29" s="196"/>
      <c r="H29" s="694"/>
      <c r="I29" s="694"/>
      <c r="J29" s="283"/>
      <c r="K29" s="24"/>
      <c r="L29" s="687"/>
      <c r="M29" s="687"/>
      <c r="N29" s="65"/>
      <c r="O29" s="24"/>
      <c r="P29" s="687"/>
      <c r="Q29" s="687"/>
      <c r="R29" s="65"/>
      <c r="S29" s="24" t="s">
        <v>48</v>
      </c>
      <c r="T29" s="687">
        <f>SUM(T27:U28)</f>
        <v>20</v>
      </c>
      <c r="U29" s="687"/>
      <c r="V29" s="96">
        <f>SUM(V27:V28)</f>
        <v>0</v>
      </c>
      <c r="W29" s="24" t="s">
        <v>48</v>
      </c>
      <c r="X29" s="687">
        <f>SUM(X26:Y28)</f>
        <v>150</v>
      </c>
      <c r="Y29" s="687"/>
      <c r="Z29" s="98">
        <f>SUM(Z26)</f>
        <v>0</v>
      </c>
    </row>
    <row r="30" spans="1:26" ht="14.25" customHeight="1" x14ac:dyDescent="0.15">
      <c r="A30" s="110"/>
      <c r="B30" s="72"/>
      <c r="C30" s="77" t="s">
        <v>275</v>
      </c>
      <c r="D30" s="78"/>
      <c r="E30" s="78"/>
      <c r="F30" s="78"/>
      <c r="G30" s="78"/>
      <c r="H30" s="78"/>
      <c r="I30" s="78"/>
      <c r="J30" s="78"/>
      <c r="K30" s="78"/>
      <c r="L30" s="78"/>
      <c r="M30" s="78"/>
      <c r="N30" s="78"/>
      <c r="O30" s="78"/>
      <c r="P30" s="78"/>
      <c r="Q30" s="78"/>
      <c r="R30" s="78"/>
      <c r="S30" s="78"/>
      <c r="T30" s="663" t="s">
        <v>49</v>
      </c>
      <c r="U30" s="663"/>
      <c r="V30" s="679">
        <f>SUM(D29,T29,X29)</f>
        <v>1560</v>
      </c>
      <c r="W30" s="679"/>
      <c r="X30" s="676">
        <f>SUM(F29,V29,Z29)</f>
        <v>0</v>
      </c>
      <c r="Y30" s="676"/>
      <c r="Z30" s="677"/>
    </row>
    <row r="31" spans="1:26" ht="14.25" customHeight="1" x14ac:dyDescent="0.15">
      <c r="A31" s="111" t="s">
        <v>93</v>
      </c>
      <c r="B31" s="646" t="s">
        <v>94</v>
      </c>
      <c r="C31" s="285" t="s">
        <v>95</v>
      </c>
      <c r="D31" s="289" t="s">
        <v>51</v>
      </c>
      <c r="E31" s="164">
        <v>700</v>
      </c>
      <c r="F31" s="187"/>
      <c r="G31" s="51"/>
      <c r="H31" s="681"/>
      <c r="I31" s="681"/>
      <c r="J31" s="99"/>
      <c r="K31" s="51"/>
      <c r="L31" s="681"/>
      <c r="M31" s="681"/>
      <c r="N31" s="99"/>
      <c r="O31" s="51"/>
      <c r="P31" s="681"/>
      <c r="Q31" s="681"/>
      <c r="R31" s="99"/>
      <c r="S31" s="51"/>
      <c r="T31" s="681"/>
      <c r="U31" s="681"/>
      <c r="V31" s="99"/>
      <c r="W31" s="48"/>
      <c r="X31" s="681"/>
      <c r="Y31" s="681"/>
      <c r="Z31" s="182"/>
    </row>
    <row r="32" spans="1:26" ht="14.25" customHeight="1" x14ac:dyDescent="0.15">
      <c r="A32" s="109"/>
      <c r="B32" s="647"/>
      <c r="C32" s="204" t="s">
        <v>96</v>
      </c>
      <c r="D32" s="69" t="s">
        <v>51</v>
      </c>
      <c r="E32" s="205">
        <v>550</v>
      </c>
      <c r="F32" s="203"/>
      <c r="G32" s="21"/>
      <c r="H32" s="672"/>
      <c r="I32" s="672"/>
      <c r="J32" s="100"/>
      <c r="K32" s="21"/>
      <c r="L32" s="672"/>
      <c r="M32" s="672"/>
      <c r="N32" s="100"/>
      <c r="O32" s="21"/>
      <c r="P32" s="672"/>
      <c r="Q32" s="672"/>
      <c r="R32" s="100"/>
      <c r="S32" s="19"/>
      <c r="T32" s="672"/>
      <c r="U32" s="672"/>
      <c r="V32" s="100"/>
      <c r="W32" s="21"/>
      <c r="X32" s="672"/>
      <c r="Y32" s="672"/>
      <c r="Z32" s="101"/>
    </row>
    <row r="33" spans="1:26" ht="14.25" customHeight="1" x14ac:dyDescent="0.15">
      <c r="A33" s="109"/>
      <c r="B33" s="648"/>
      <c r="C33" s="161" t="s">
        <v>97</v>
      </c>
      <c r="D33" s="183" t="s">
        <v>51</v>
      </c>
      <c r="E33" s="163">
        <v>240</v>
      </c>
      <c r="F33" s="86"/>
      <c r="G33" s="41"/>
      <c r="H33" s="671"/>
      <c r="I33" s="671"/>
      <c r="J33" s="104"/>
      <c r="K33" s="41"/>
      <c r="L33" s="671"/>
      <c r="M33" s="671"/>
      <c r="N33" s="104"/>
      <c r="O33" s="41"/>
      <c r="P33" s="671"/>
      <c r="Q33" s="671"/>
      <c r="R33" s="104"/>
      <c r="S33" s="25"/>
      <c r="T33" s="671"/>
      <c r="U33" s="671"/>
      <c r="V33" s="104"/>
      <c r="W33" s="41"/>
      <c r="X33" s="671"/>
      <c r="Y33" s="671"/>
      <c r="Z33" s="106"/>
    </row>
    <row r="34" spans="1:26" ht="14.25" customHeight="1" x14ac:dyDescent="0.15">
      <c r="A34" s="109"/>
      <c r="C34" s="46" t="s">
        <v>98</v>
      </c>
      <c r="D34" s="68" t="s">
        <v>62</v>
      </c>
      <c r="E34" s="47">
        <v>3800</v>
      </c>
      <c r="F34" s="89"/>
      <c r="G34" s="191" t="s">
        <v>98</v>
      </c>
      <c r="H34" s="681">
        <v>350</v>
      </c>
      <c r="I34" s="681"/>
      <c r="J34" s="203"/>
      <c r="K34" s="191" t="s">
        <v>98</v>
      </c>
      <c r="L34" s="68" t="s">
        <v>62</v>
      </c>
      <c r="M34" s="459">
        <v>490</v>
      </c>
      <c r="N34" s="203"/>
      <c r="O34" s="51"/>
      <c r="P34" s="681"/>
      <c r="Q34" s="681"/>
      <c r="R34" s="99"/>
      <c r="S34" s="191" t="s">
        <v>307</v>
      </c>
      <c r="T34" s="681">
        <v>30</v>
      </c>
      <c r="U34" s="681"/>
      <c r="V34" s="203"/>
      <c r="W34" s="48"/>
      <c r="X34" s="681"/>
      <c r="Y34" s="681"/>
      <c r="Z34" s="182"/>
    </row>
    <row r="35" spans="1:26" ht="14.25" customHeight="1" x14ac:dyDescent="0.15">
      <c r="A35" s="109"/>
      <c r="C35" s="84" t="s">
        <v>99</v>
      </c>
      <c r="D35" s="69" t="s">
        <v>51</v>
      </c>
      <c r="E35" s="17">
        <v>550</v>
      </c>
      <c r="F35" s="85"/>
      <c r="G35" s="21"/>
      <c r="H35" s="672"/>
      <c r="I35" s="672"/>
      <c r="J35" s="100"/>
      <c r="K35" s="21"/>
      <c r="L35" s="672"/>
      <c r="M35" s="672"/>
      <c r="N35" s="100"/>
      <c r="O35" s="21"/>
      <c r="P35" s="672"/>
      <c r="Q35" s="672"/>
      <c r="R35" s="100"/>
      <c r="S35" s="19"/>
      <c r="T35" s="672"/>
      <c r="U35" s="672"/>
      <c r="V35" s="100"/>
      <c r="W35" s="21"/>
      <c r="X35" s="672"/>
      <c r="Y35" s="672"/>
      <c r="Z35" s="101"/>
    </row>
    <row r="36" spans="1:26" ht="14.25" customHeight="1" x14ac:dyDescent="0.15">
      <c r="A36" s="109"/>
      <c r="C36" s="16"/>
      <c r="D36" s="598"/>
      <c r="E36" s="598"/>
      <c r="F36" s="92"/>
      <c r="G36" s="21"/>
      <c r="H36" s="672"/>
      <c r="I36" s="672"/>
      <c r="J36" s="100"/>
      <c r="K36" s="21"/>
      <c r="L36" s="672"/>
      <c r="M36" s="672"/>
      <c r="N36" s="100"/>
      <c r="O36" s="21"/>
      <c r="P36" s="672"/>
      <c r="Q36" s="672"/>
      <c r="R36" s="100"/>
      <c r="S36" s="19"/>
      <c r="T36" s="672"/>
      <c r="U36" s="672"/>
      <c r="V36" s="100"/>
      <c r="W36" s="21"/>
      <c r="X36" s="672"/>
      <c r="Y36" s="672"/>
      <c r="Z36" s="101"/>
    </row>
    <row r="37" spans="1:26" ht="14.25" customHeight="1" x14ac:dyDescent="0.15">
      <c r="A37" s="109"/>
      <c r="C37" s="24" t="s">
        <v>48</v>
      </c>
      <c r="D37" s="687">
        <f>SUM(E31:E35)</f>
        <v>5840</v>
      </c>
      <c r="E37" s="687"/>
      <c r="F37" s="96">
        <f>SUM(F31:F35)</f>
        <v>0</v>
      </c>
      <c r="G37" s="24" t="s">
        <v>48</v>
      </c>
      <c r="H37" s="697">
        <f>SUM(H34)</f>
        <v>350</v>
      </c>
      <c r="I37" s="697"/>
      <c r="J37" s="105">
        <f>SUM(J34)</f>
        <v>0</v>
      </c>
      <c r="K37" s="24" t="s">
        <v>48</v>
      </c>
      <c r="L37" s="697">
        <f>SUM(M34)</f>
        <v>490</v>
      </c>
      <c r="M37" s="697"/>
      <c r="N37" s="105">
        <f>SUM(N34)</f>
        <v>0</v>
      </c>
      <c r="O37" s="24"/>
      <c r="P37" s="697"/>
      <c r="Q37" s="697"/>
      <c r="R37" s="105"/>
      <c r="S37" s="24" t="s">
        <v>48</v>
      </c>
      <c r="T37" s="697">
        <f>SUM(T34)</f>
        <v>30</v>
      </c>
      <c r="U37" s="697"/>
      <c r="V37" s="105">
        <f>SUM(V34)</f>
        <v>0</v>
      </c>
      <c r="W37" s="24"/>
      <c r="X37" s="697"/>
      <c r="Y37" s="697"/>
      <c r="Z37" s="107"/>
    </row>
    <row r="38" spans="1:26" ht="14.25" customHeight="1" x14ac:dyDescent="0.15">
      <c r="A38" s="110"/>
      <c r="B38" s="76"/>
      <c r="C38" s="77" t="s">
        <v>346</v>
      </c>
      <c r="D38" s="78"/>
      <c r="E38" s="78"/>
      <c r="F38" s="78"/>
      <c r="G38" s="78"/>
      <c r="H38" s="78"/>
      <c r="I38" s="78"/>
      <c r="J38" s="78"/>
      <c r="K38" s="78"/>
      <c r="L38" s="78"/>
      <c r="M38" s="78"/>
      <c r="N38" s="78"/>
      <c r="O38" s="78"/>
      <c r="P38" s="78"/>
      <c r="Q38" s="78"/>
      <c r="R38" s="78"/>
      <c r="S38" s="78"/>
      <c r="T38" s="698" t="s">
        <v>49</v>
      </c>
      <c r="U38" s="698"/>
      <c r="V38" s="724">
        <f>SUM(D37,H37,L37,T37)</f>
        <v>6710</v>
      </c>
      <c r="W38" s="724"/>
      <c r="X38" s="676">
        <f>SUM(F37,J37,N37,V37)</f>
        <v>0</v>
      </c>
      <c r="Y38" s="676"/>
      <c r="Z38" s="677"/>
    </row>
    <row r="39" spans="1:26" ht="14.25" customHeight="1" x14ac:dyDescent="0.15">
      <c r="D39" s="603"/>
      <c r="E39" s="603"/>
      <c r="H39" s="603"/>
      <c r="I39" s="603"/>
      <c r="L39" s="603"/>
      <c r="M39" s="603"/>
      <c r="P39" s="603"/>
      <c r="Q39" s="603"/>
      <c r="S39" s="27"/>
      <c r="T39" s="683" t="s">
        <v>229</v>
      </c>
      <c r="U39" s="684"/>
      <c r="V39" s="685">
        <f>SUM(V17,V25,V30,V38)</f>
        <v>58450</v>
      </c>
      <c r="W39" s="686"/>
      <c r="X39" s="688">
        <f>SUM(X17,X25,X30,X38,Z37)</f>
        <v>0</v>
      </c>
      <c r="Y39" s="688"/>
      <c r="Z39" s="689"/>
    </row>
    <row r="40" spans="1:26" x14ac:dyDescent="0.15">
      <c r="C40" s="1" t="s">
        <v>356</v>
      </c>
      <c r="D40" s="308"/>
      <c r="E40" s="308"/>
      <c r="F40" s="308"/>
      <c r="G40" s="308"/>
      <c r="H40" s="308"/>
      <c r="I40" s="308"/>
      <c r="J40" s="122"/>
      <c r="K40" s="122"/>
      <c r="L40" s="122"/>
      <c r="M40" s="122"/>
      <c r="N40" s="122"/>
      <c r="O40" s="122"/>
      <c r="P40" s="122"/>
      <c r="Q40" s="122"/>
      <c r="R40" s="122"/>
      <c r="S40" s="122"/>
    </row>
    <row r="41" spans="1:26" x14ac:dyDescent="0.15">
      <c r="C41" s="1" t="s">
        <v>363</v>
      </c>
    </row>
    <row r="42" spans="1:26" x14ac:dyDescent="0.15">
      <c r="C42" s="1" t="s">
        <v>366</v>
      </c>
    </row>
    <row r="43" spans="1:26" x14ac:dyDescent="0.15">
      <c r="C43" s="122" t="s">
        <v>373</v>
      </c>
    </row>
    <row r="44" spans="1:26" ht="13.5" x14ac:dyDescent="0.15">
      <c r="C44" s="27"/>
      <c r="D44" s="603"/>
      <c r="E44" s="603"/>
      <c r="H44" s="603"/>
      <c r="I44" s="603"/>
      <c r="L44" s="603"/>
      <c r="M44" s="603"/>
      <c r="P44" s="603"/>
      <c r="Q44" s="603"/>
      <c r="R44" s="642" t="s">
        <v>510</v>
      </c>
      <c r="S44" s="642"/>
      <c r="T44" s="642"/>
      <c r="U44" s="642"/>
      <c r="V44" s="642"/>
      <c r="W44" s="642"/>
      <c r="X44" s="642"/>
      <c r="Y44" s="642"/>
      <c r="Z44" s="642"/>
    </row>
  </sheetData>
  <mergeCells count="209">
    <mergeCell ref="D37:E37"/>
    <mergeCell ref="P44:Q44"/>
    <mergeCell ref="L33:M33"/>
    <mergeCell ref="H39:I39"/>
    <mergeCell ref="P34:Q34"/>
    <mergeCell ref="L37:M37"/>
    <mergeCell ref="L44:M44"/>
    <mergeCell ref="L36:M36"/>
    <mergeCell ref="H37:I37"/>
    <mergeCell ref="D44:E44"/>
    <mergeCell ref="H44:I44"/>
    <mergeCell ref="P33:Q33"/>
    <mergeCell ref="D36:E36"/>
    <mergeCell ref="H36:I36"/>
    <mergeCell ref="H35:I35"/>
    <mergeCell ref="V38:W38"/>
    <mergeCell ref="X38:Z38"/>
    <mergeCell ref="R44:Z44"/>
    <mergeCell ref="L26:M26"/>
    <mergeCell ref="P28:Q28"/>
    <mergeCell ref="P29:Q29"/>
    <mergeCell ref="P26:Q26"/>
    <mergeCell ref="P27:Q27"/>
    <mergeCell ref="L28:M28"/>
    <mergeCell ref="L29:M29"/>
    <mergeCell ref="X30:Z30"/>
    <mergeCell ref="T30:U30"/>
    <mergeCell ref="V30:W30"/>
    <mergeCell ref="T33:U33"/>
    <mergeCell ref="T32:U32"/>
    <mergeCell ref="X33:Y33"/>
    <mergeCell ref="X32:Y32"/>
    <mergeCell ref="X37:Y37"/>
    <mergeCell ref="X36:Y36"/>
    <mergeCell ref="T36:U36"/>
    <mergeCell ref="T35:U35"/>
    <mergeCell ref="X31:Y31"/>
    <mergeCell ref="T31:U31"/>
    <mergeCell ref="L39:M39"/>
    <mergeCell ref="T34:U34"/>
    <mergeCell ref="T27:U27"/>
    <mergeCell ref="T28:U28"/>
    <mergeCell ref="X27:Y27"/>
    <mergeCell ref="X28:Y28"/>
    <mergeCell ref="X29:Y29"/>
    <mergeCell ref="T29:U29"/>
    <mergeCell ref="X26:Y26"/>
    <mergeCell ref="S26:V26"/>
    <mergeCell ref="X34:Y34"/>
    <mergeCell ref="X25:Z25"/>
    <mergeCell ref="X22:Y22"/>
    <mergeCell ref="T24:U24"/>
    <mergeCell ref="L19:M19"/>
    <mergeCell ref="X20:Y20"/>
    <mergeCell ref="X21:Y21"/>
    <mergeCell ref="T19:U19"/>
    <mergeCell ref="P21:Q21"/>
    <mergeCell ref="P23:Q23"/>
    <mergeCell ref="L24:M24"/>
    <mergeCell ref="L23:M23"/>
    <mergeCell ref="X23:Y23"/>
    <mergeCell ref="X24:Y24"/>
    <mergeCell ref="T22:U22"/>
    <mergeCell ref="T25:U25"/>
    <mergeCell ref="S21:V21"/>
    <mergeCell ref="T20:U20"/>
    <mergeCell ref="V25:W25"/>
    <mergeCell ref="T23:U23"/>
    <mergeCell ref="B31:B33"/>
    <mergeCell ref="D28:E28"/>
    <mergeCell ref="H10:I10"/>
    <mergeCell ref="D11:E11"/>
    <mergeCell ref="L15:M15"/>
    <mergeCell ref="D16:E16"/>
    <mergeCell ref="H22:I22"/>
    <mergeCell ref="L12:M12"/>
    <mergeCell ref="L18:M18"/>
    <mergeCell ref="L14:M14"/>
    <mergeCell ref="L13:M13"/>
    <mergeCell ref="D15:E15"/>
    <mergeCell ref="L16:M16"/>
    <mergeCell ref="L10:M10"/>
    <mergeCell ref="D18:E18"/>
    <mergeCell ref="B13:B14"/>
    <mergeCell ref="D12:E12"/>
    <mergeCell ref="D10:E10"/>
    <mergeCell ref="L31:M31"/>
    <mergeCell ref="H26:I26"/>
    <mergeCell ref="H33:I33"/>
    <mergeCell ref="H27:I27"/>
    <mergeCell ref="H32:I32"/>
    <mergeCell ref="H28:I28"/>
    <mergeCell ref="P31:Q31"/>
    <mergeCell ref="P24:Q24"/>
    <mergeCell ref="L32:M32"/>
    <mergeCell ref="L27:M27"/>
    <mergeCell ref="P16:Q16"/>
    <mergeCell ref="P18:Q18"/>
    <mergeCell ref="P20:Q20"/>
    <mergeCell ref="P32:Q32"/>
    <mergeCell ref="P11:Q11"/>
    <mergeCell ref="P10:Q10"/>
    <mergeCell ref="L11:M11"/>
    <mergeCell ref="D23:E23"/>
    <mergeCell ref="H11:I11"/>
    <mergeCell ref="H12:I12"/>
    <mergeCell ref="P12:Q12"/>
    <mergeCell ref="P13:Q13"/>
    <mergeCell ref="H23:I23"/>
    <mergeCell ref="D22:E22"/>
    <mergeCell ref="L21:M21"/>
    <mergeCell ref="L22:M22"/>
    <mergeCell ref="H15:I15"/>
    <mergeCell ref="D21:E21"/>
    <mergeCell ref="L20:M20"/>
    <mergeCell ref="P14:Q14"/>
    <mergeCell ref="P22:Q22"/>
    <mergeCell ref="D14:E14"/>
    <mergeCell ref="H14:I14"/>
    <mergeCell ref="Y2:Z2"/>
    <mergeCell ref="Y3:Z3"/>
    <mergeCell ref="W4:Z4"/>
    <mergeCell ref="X7:Y7"/>
    <mergeCell ref="X6:Y6"/>
    <mergeCell ref="T13:U13"/>
    <mergeCell ref="W2:X2"/>
    <mergeCell ref="W3:X3"/>
    <mergeCell ref="S2:T2"/>
    <mergeCell ref="T5:U5"/>
    <mergeCell ref="T12:U12"/>
    <mergeCell ref="X12:Y12"/>
    <mergeCell ref="X11:Y11"/>
    <mergeCell ref="T11:U11"/>
    <mergeCell ref="X8:Y8"/>
    <mergeCell ref="X9:Y9"/>
    <mergeCell ref="X5:Y5"/>
    <mergeCell ref="T7:U7"/>
    <mergeCell ref="S10:V10"/>
    <mergeCell ref="X10:Y10"/>
    <mergeCell ref="X18:Y18"/>
    <mergeCell ref="X19:Y19"/>
    <mergeCell ref="X17:Z17"/>
    <mergeCell ref="P15:Q15"/>
    <mergeCell ref="T15:U15"/>
    <mergeCell ref="X14:Y14"/>
    <mergeCell ref="T14:U14"/>
    <mergeCell ref="X13:Y13"/>
    <mergeCell ref="X16:Y16"/>
    <mergeCell ref="V17:W17"/>
    <mergeCell ref="X15:Y15"/>
    <mergeCell ref="S18:V18"/>
    <mergeCell ref="T16:U16"/>
    <mergeCell ref="T17:U17"/>
    <mergeCell ref="P19:Q19"/>
    <mergeCell ref="A4:A5"/>
    <mergeCell ref="B4:B5"/>
    <mergeCell ref="G4:J4"/>
    <mergeCell ref="T6:U6"/>
    <mergeCell ref="C4:F4"/>
    <mergeCell ref="D5:E5"/>
    <mergeCell ref="H5:I5"/>
    <mergeCell ref="P6:Q6"/>
    <mergeCell ref="S4:V4"/>
    <mergeCell ref="K4:N4"/>
    <mergeCell ref="L5:M5"/>
    <mergeCell ref="O4:R4"/>
    <mergeCell ref="P5:Q5"/>
    <mergeCell ref="M3:R3"/>
    <mergeCell ref="U2:V2"/>
    <mergeCell ref="U3:V3"/>
    <mergeCell ref="P9:Q9"/>
    <mergeCell ref="T8:U8"/>
    <mergeCell ref="T9:U9"/>
    <mergeCell ref="L9:M9"/>
    <mergeCell ref="P7:Q7"/>
    <mergeCell ref="L7:M7"/>
    <mergeCell ref="V39:W39"/>
    <mergeCell ref="X39:Z39"/>
    <mergeCell ref="K2:L2"/>
    <mergeCell ref="S3:T3"/>
    <mergeCell ref="C2:D2"/>
    <mergeCell ref="E3:J3"/>
    <mergeCell ref="K3:L3"/>
    <mergeCell ref="H19:I19"/>
    <mergeCell ref="H20:I20"/>
    <mergeCell ref="C3:D3"/>
    <mergeCell ref="E2:J2"/>
    <mergeCell ref="P39:Q39"/>
    <mergeCell ref="P37:Q37"/>
    <mergeCell ref="D39:E39"/>
    <mergeCell ref="P35:Q35"/>
    <mergeCell ref="P36:Q36"/>
    <mergeCell ref="L35:M35"/>
    <mergeCell ref="T39:U39"/>
    <mergeCell ref="T37:U37"/>
    <mergeCell ref="T38:U38"/>
    <mergeCell ref="X35:Y35"/>
    <mergeCell ref="H9:I9"/>
    <mergeCell ref="M2:R2"/>
    <mergeCell ref="H7:I7"/>
    <mergeCell ref="H29:I29"/>
    <mergeCell ref="H34:I34"/>
    <mergeCell ref="H16:I16"/>
    <mergeCell ref="H21:I21"/>
    <mergeCell ref="D29:E29"/>
    <mergeCell ref="D24:E24"/>
    <mergeCell ref="H31:I31"/>
    <mergeCell ref="H24:I24"/>
    <mergeCell ref="D8:E8"/>
  </mergeCells>
  <phoneticPr fontId="2"/>
  <conditionalFormatting sqref="F6">
    <cfRule type="cellIs" dxfId="35" priority="2" operator="greaterThan">
      <formula>$E$6</formula>
    </cfRule>
  </conditionalFormatting>
  <conditionalFormatting sqref="J6 N6 F7 J8 R8 F9 F13 J13 J18 F19:F20 R20 F26:F27 F31:F35">
    <cfRule type="expression" dxfId="34" priority="5" stopIfTrue="1">
      <formula>E6&lt;F6</formula>
    </cfRule>
  </conditionalFormatting>
  <conditionalFormatting sqref="J6 N6 Z6:Z13 V7:V8 F8 V11:V12 F16 J16 N16 R16 V16 Z16 F18 N18 R18 Z18:Z22 V19 V22 F24 J24 N24 R24 V24 Z24 Z26 V27 F29 V29 Z29 J34 V34 F37 J37 N37 V37">
    <cfRule type="expression" dxfId="33" priority="4" stopIfTrue="1">
      <formula>D6&lt;F6</formula>
    </cfRule>
  </conditionalFormatting>
  <conditionalFormatting sqref="J6 N6">
    <cfRule type="expression" dxfId="32" priority="9" stopIfTrue="1">
      <formula>H6&lt;J6</formula>
    </cfRule>
  </conditionalFormatting>
  <conditionalFormatting sqref="N34">
    <cfRule type="cellIs" dxfId="31" priority="1" operator="greaterThan">
      <formula>$M$34</formula>
    </cfRule>
  </conditionalFormatting>
  <conditionalFormatting sqref="X17:Z17 X25 X30 X38:X39">
    <cfRule type="expression" dxfId="30" priority="3" stopIfTrue="1">
      <formula>V17&lt;X17</formula>
    </cfRule>
  </conditionalFormatting>
  <pageMargins left="0.23622047244094491" right="0.19685039370078741" top="0.19685039370078741" bottom="0.19685039370078741"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3"/>
  <sheetViews>
    <sheetView showZeros="0" zoomScaleNormal="100" workbookViewId="0"/>
  </sheetViews>
  <sheetFormatPr defaultColWidth="9" defaultRowHeight="10.5" x14ac:dyDescent="0.15"/>
  <cols>
    <col min="1" max="1" width="7.25" style="11" customWidth="1"/>
    <col min="2" max="2" width="7.125" style="11" customWidth="1"/>
    <col min="3" max="3" width="7.125" style="1" customWidth="1"/>
    <col min="4" max="4" width="1.375" style="1" customWidth="1"/>
    <col min="5" max="5" width="5.75" style="1" customWidth="1"/>
    <col min="6" max="6" width="7.75" style="1" customWidth="1"/>
    <col min="7" max="7" width="7.125" style="1" customWidth="1"/>
    <col min="8" max="8" width="1.375" style="1" customWidth="1"/>
    <col min="9" max="9" width="5.75" style="1" customWidth="1"/>
    <col min="10" max="10" width="7.75" style="1" customWidth="1"/>
    <col min="11" max="11" width="7.125" style="1" customWidth="1"/>
    <col min="12" max="12" width="1.375" style="1" customWidth="1"/>
    <col min="13" max="13" width="5.75" style="1" customWidth="1"/>
    <col min="14" max="14" width="7.75" style="1" customWidth="1"/>
    <col min="15" max="15" width="7.125" style="1" customWidth="1"/>
    <col min="16" max="16" width="1.375" style="1" customWidth="1"/>
    <col min="17" max="17" width="5.75" style="1" customWidth="1"/>
    <col min="18" max="18" width="7.75" style="1" customWidth="1"/>
    <col min="19" max="19" width="7.125" style="1" customWidth="1"/>
    <col min="20" max="20" width="1.375" style="1" customWidth="1"/>
    <col min="21" max="21" width="5.75" style="1" customWidth="1"/>
    <col min="22" max="22" width="7.75" style="1" customWidth="1"/>
    <col min="23" max="23" width="7.125" style="1" customWidth="1"/>
    <col min="24" max="24" width="1.375" style="1" customWidth="1"/>
    <col min="25" max="25" width="5.75" style="1" customWidth="1"/>
    <col min="26" max="26" width="7.75" style="1" customWidth="1"/>
    <col min="27" max="16384" width="9" style="1"/>
  </cols>
  <sheetData>
    <row r="1" spans="1:26" ht="12.95" customHeight="1" x14ac:dyDescent="0.15">
      <c r="A1" s="1"/>
      <c r="B1" s="1"/>
      <c r="Z1" s="281" t="s">
        <v>251</v>
      </c>
    </row>
    <row r="2" spans="1:26" ht="21.95" customHeight="1" x14ac:dyDescent="0.15">
      <c r="A2" s="1"/>
      <c r="B2" s="1"/>
      <c r="C2" s="624" t="s">
        <v>0</v>
      </c>
      <c r="D2" s="624"/>
      <c r="E2" s="625"/>
      <c r="F2" s="625"/>
      <c r="G2" s="625"/>
      <c r="H2" s="625"/>
      <c r="I2" s="625"/>
      <c r="J2" s="625"/>
      <c r="K2" s="624" t="s">
        <v>1</v>
      </c>
      <c r="L2" s="624"/>
      <c r="M2" s="632" t="s">
        <v>2</v>
      </c>
      <c r="N2" s="632"/>
      <c r="O2" s="632"/>
      <c r="P2" s="632"/>
      <c r="Q2" s="632"/>
      <c r="R2" s="632"/>
      <c r="S2" s="624" t="s">
        <v>227</v>
      </c>
      <c r="T2" s="624"/>
      <c r="U2" s="626"/>
      <c r="V2" s="626"/>
      <c r="W2" s="624" t="s">
        <v>3</v>
      </c>
      <c r="X2" s="624"/>
      <c r="Y2" s="633">
        <f>SUM(盛岡市!X35+滝沢市・岩手郡・八幡平市・紫波郡!X41+花巻市・北上市・和賀郡・遠野市!X39+奥州市!X41+西・東磐井郡・一関市!X30+上閉伊郡釜石市気仙郡大船渡市陸前高田市!X40+宮古市・下閉伊郡!X34+二戸郡・二戸市・九戸郡・久慈市!X36)</f>
        <v>0</v>
      </c>
      <c r="Z2" s="633"/>
    </row>
    <row r="3" spans="1:26" ht="21.95" customHeight="1" x14ac:dyDescent="0.15">
      <c r="A3" s="1"/>
      <c r="B3" s="1"/>
      <c r="C3" s="624" t="s">
        <v>228</v>
      </c>
      <c r="D3" s="624"/>
      <c r="E3" s="626"/>
      <c r="F3" s="626"/>
      <c r="G3" s="626"/>
      <c r="H3" s="626"/>
      <c r="I3" s="626"/>
      <c r="J3" s="626"/>
      <c r="K3" s="624" t="s">
        <v>4</v>
      </c>
      <c r="L3" s="624"/>
      <c r="M3" s="626"/>
      <c r="N3" s="626"/>
      <c r="O3" s="626"/>
      <c r="P3" s="626"/>
      <c r="Q3" s="626"/>
      <c r="R3" s="626"/>
      <c r="S3" s="624" t="s">
        <v>5</v>
      </c>
      <c r="T3" s="624"/>
      <c r="U3" s="626"/>
      <c r="V3" s="626"/>
      <c r="W3" s="624" t="s">
        <v>6</v>
      </c>
      <c r="X3" s="624"/>
      <c r="Y3" s="626"/>
      <c r="Z3" s="626"/>
    </row>
    <row r="4" spans="1:26" ht="14.1" customHeight="1" x14ac:dyDescent="0.15">
      <c r="A4" s="634" t="s">
        <v>7</v>
      </c>
      <c r="B4" s="635" t="s">
        <v>8</v>
      </c>
      <c r="C4" s="628" t="s">
        <v>9</v>
      </c>
      <c r="D4" s="628"/>
      <c r="E4" s="628"/>
      <c r="F4" s="629"/>
      <c r="G4" s="627" t="s">
        <v>10</v>
      </c>
      <c r="H4" s="628"/>
      <c r="I4" s="628"/>
      <c r="J4" s="629"/>
      <c r="K4" s="627" t="s">
        <v>11</v>
      </c>
      <c r="L4" s="628"/>
      <c r="M4" s="628"/>
      <c r="N4" s="629"/>
      <c r="O4" s="627" t="s">
        <v>13</v>
      </c>
      <c r="P4" s="628"/>
      <c r="Q4" s="628"/>
      <c r="R4" s="629"/>
      <c r="S4" s="759" t="s">
        <v>70</v>
      </c>
      <c r="T4" s="760"/>
      <c r="U4" s="760"/>
      <c r="V4" s="761"/>
      <c r="W4" s="627" t="s">
        <v>100</v>
      </c>
      <c r="X4" s="628"/>
      <c r="Y4" s="631"/>
      <c r="Z4" s="631"/>
    </row>
    <row r="5" spans="1:26" s="11" customFormat="1" ht="14.1" customHeight="1" x14ac:dyDescent="0.15">
      <c r="A5" s="634"/>
      <c r="B5" s="635"/>
      <c r="C5" s="3" t="s">
        <v>15</v>
      </c>
      <c r="D5" s="636" t="s">
        <v>16</v>
      </c>
      <c r="E5" s="621"/>
      <c r="F5" s="10" t="s">
        <v>17</v>
      </c>
      <c r="G5" s="8" t="s">
        <v>15</v>
      </c>
      <c r="H5" s="620" t="s">
        <v>16</v>
      </c>
      <c r="I5" s="634"/>
      <c r="J5" s="5" t="s">
        <v>17</v>
      </c>
      <c r="K5" s="7" t="s">
        <v>15</v>
      </c>
      <c r="L5" s="636" t="s">
        <v>16</v>
      </c>
      <c r="M5" s="621"/>
      <c r="N5" s="10" t="s">
        <v>17</v>
      </c>
      <c r="O5" s="8" t="s">
        <v>15</v>
      </c>
      <c r="P5" s="620" t="s">
        <v>16</v>
      </c>
      <c r="Q5" s="634"/>
      <c r="R5" s="5" t="s">
        <v>17</v>
      </c>
      <c r="S5" s="8" t="s">
        <v>15</v>
      </c>
      <c r="T5" s="620" t="s">
        <v>16</v>
      </c>
      <c r="U5" s="634"/>
      <c r="V5" s="5" t="s">
        <v>17</v>
      </c>
      <c r="W5" s="7" t="s">
        <v>15</v>
      </c>
      <c r="X5" s="636" t="s">
        <v>16</v>
      </c>
      <c r="Y5" s="634"/>
      <c r="Z5" s="4" t="s">
        <v>17</v>
      </c>
    </row>
    <row r="6" spans="1:26" ht="14.1" customHeight="1" x14ac:dyDescent="0.15">
      <c r="A6" s="111" t="s">
        <v>101</v>
      </c>
      <c r="B6" s="646" t="s">
        <v>102</v>
      </c>
      <c r="C6" s="185" t="s">
        <v>103</v>
      </c>
      <c r="D6" s="186" t="s">
        <v>62</v>
      </c>
      <c r="E6" s="167">
        <v>4300</v>
      </c>
      <c r="F6" s="203"/>
      <c r="G6" s="185" t="s">
        <v>103</v>
      </c>
      <c r="H6" s="186" t="s">
        <v>62</v>
      </c>
      <c r="I6" s="115">
        <v>1400</v>
      </c>
      <c r="J6" s="187"/>
      <c r="K6" s="206" t="s">
        <v>359</v>
      </c>
      <c r="L6" s="186" t="s">
        <v>62</v>
      </c>
      <c r="M6" s="115">
        <v>350</v>
      </c>
      <c r="N6" s="187"/>
      <c r="O6" s="404" t="s">
        <v>359</v>
      </c>
      <c r="P6" s="748">
        <v>10</v>
      </c>
      <c r="Q6" s="748"/>
      <c r="R6" s="403"/>
      <c r="S6" s="288" t="s">
        <v>104</v>
      </c>
      <c r="T6" s="745">
        <v>350</v>
      </c>
      <c r="U6" s="745"/>
      <c r="V6" s="203"/>
      <c r="W6" s="339" t="s">
        <v>104</v>
      </c>
      <c r="X6" s="743">
        <v>1100</v>
      </c>
      <c r="Y6" s="744"/>
      <c r="Z6" s="190"/>
    </row>
    <row r="7" spans="1:26" ht="14.1" customHeight="1" x14ac:dyDescent="0.15">
      <c r="A7" s="109"/>
      <c r="B7" s="647"/>
      <c r="C7" s="204"/>
      <c r="D7" s="615"/>
      <c r="E7" s="615"/>
      <c r="F7" s="203"/>
      <c r="G7" s="206"/>
      <c r="H7" s="615"/>
      <c r="I7" s="615"/>
      <c r="J7" s="203"/>
      <c r="K7" s="206"/>
      <c r="L7" s="615"/>
      <c r="M7" s="615"/>
      <c r="N7" s="203"/>
      <c r="O7" s="319" t="s">
        <v>292</v>
      </c>
      <c r="P7" s="615"/>
      <c r="Q7" s="615"/>
      <c r="R7" s="203"/>
      <c r="S7" s="206" t="s">
        <v>359</v>
      </c>
      <c r="T7" s="731">
        <v>300</v>
      </c>
      <c r="U7" s="619"/>
      <c r="V7" s="203"/>
      <c r="W7" s="206" t="s">
        <v>106</v>
      </c>
      <c r="X7" s="731">
        <v>1750</v>
      </c>
      <c r="Y7" s="619"/>
      <c r="Z7" s="207"/>
    </row>
    <row r="8" spans="1:26" ht="14.1" customHeight="1" x14ac:dyDescent="0.15">
      <c r="A8" s="109"/>
      <c r="B8" s="647"/>
      <c r="C8" s="204"/>
      <c r="D8" s="615"/>
      <c r="E8" s="615"/>
      <c r="F8" s="203"/>
      <c r="G8" s="206"/>
      <c r="H8" s="615"/>
      <c r="I8" s="615"/>
      <c r="J8" s="203"/>
      <c r="K8" s="206"/>
      <c r="L8" s="615"/>
      <c r="M8" s="615"/>
      <c r="N8" s="203"/>
      <c r="O8" s="599" t="s">
        <v>32</v>
      </c>
      <c r="P8" s="600"/>
      <c r="Q8" s="600"/>
      <c r="R8" s="601"/>
      <c r="S8" s="319" t="s">
        <v>107</v>
      </c>
      <c r="T8" s="746">
        <v>0</v>
      </c>
      <c r="U8" s="747"/>
      <c r="V8" s="203"/>
      <c r="W8" s="319" t="s">
        <v>105</v>
      </c>
      <c r="X8" s="746">
        <v>0</v>
      </c>
      <c r="Y8" s="747"/>
      <c r="Z8" s="207"/>
    </row>
    <row r="9" spans="1:26" ht="14.1" customHeight="1" x14ac:dyDescent="0.15">
      <c r="A9" s="109"/>
      <c r="B9" s="647"/>
      <c r="C9" s="204"/>
      <c r="D9" s="615"/>
      <c r="E9" s="615"/>
      <c r="F9" s="203"/>
      <c r="G9" s="206"/>
      <c r="H9" s="615"/>
      <c r="I9" s="615"/>
      <c r="J9" s="203"/>
      <c r="K9" s="206"/>
      <c r="L9" s="615"/>
      <c r="M9" s="615"/>
      <c r="N9" s="203"/>
      <c r="O9" s="23" t="s">
        <v>286</v>
      </c>
      <c r="P9" s="615">
        <v>130</v>
      </c>
      <c r="Q9" s="615"/>
      <c r="R9" s="203"/>
      <c r="S9" s="191"/>
      <c r="T9" s="752"/>
      <c r="U9" s="752"/>
      <c r="V9" s="216"/>
      <c r="W9" s="21"/>
      <c r="X9" s="731"/>
      <c r="Y9" s="619"/>
      <c r="Z9" s="207"/>
    </row>
    <row r="10" spans="1:26" ht="14.1" customHeight="1" x14ac:dyDescent="0.15">
      <c r="A10" s="109"/>
      <c r="B10" s="647"/>
      <c r="C10" s="204"/>
      <c r="D10" s="615"/>
      <c r="E10" s="615"/>
      <c r="F10" s="203"/>
      <c r="G10" s="206"/>
      <c r="H10" s="615"/>
      <c r="I10" s="615"/>
      <c r="J10" s="203"/>
      <c r="K10" s="206"/>
      <c r="L10" s="615"/>
      <c r="M10" s="615"/>
      <c r="N10" s="203"/>
      <c r="O10" s="21"/>
      <c r="P10" s="615"/>
      <c r="Q10" s="615"/>
      <c r="R10" s="203"/>
      <c r="S10" s="191"/>
      <c r="T10" s="752"/>
      <c r="U10" s="752"/>
      <c r="V10" s="216"/>
      <c r="W10" s="21"/>
      <c r="X10" s="731"/>
      <c r="Y10" s="619"/>
      <c r="Z10" s="207"/>
    </row>
    <row r="11" spans="1:26" ht="14.1" customHeight="1" x14ac:dyDescent="0.15">
      <c r="A11" s="109"/>
      <c r="B11" s="647"/>
      <c r="C11" s="204"/>
      <c r="D11" s="615"/>
      <c r="E11" s="615"/>
      <c r="F11" s="203"/>
      <c r="G11" s="21"/>
      <c r="H11" s="615"/>
      <c r="I11" s="615"/>
      <c r="J11" s="203"/>
      <c r="K11" s="206"/>
      <c r="L11" s="615"/>
      <c r="M11" s="615"/>
      <c r="N11" s="203"/>
      <c r="O11" s="21"/>
      <c r="P11" s="615"/>
      <c r="Q11" s="615"/>
      <c r="R11" s="203"/>
      <c r="S11" s="206"/>
      <c r="T11" s="615"/>
      <c r="U11" s="615"/>
      <c r="V11" s="203"/>
      <c r="W11" s="21"/>
      <c r="X11" s="731"/>
      <c r="Y11" s="619"/>
      <c r="Z11" s="207"/>
    </row>
    <row r="12" spans="1:26" ht="14.1" customHeight="1" x14ac:dyDescent="0.15">
      <c r="A12" s="109"/>
      <c r="B12" s="648"/>
      <c r="C12" s="196"/>
      <c r="D12" s="610"/>
      <c r="E12" s="610"/>
      <c r="F12" s="197"/>
      <c r="G12" s="41"/>
      <c r="H12" s="610"/>
      <c r="I12" s="610"/>
      <c r="J12" s="197"/>
      <c r="K12" s="198"/>
      <c r="L12" s="610"/>
      <c r="M12" s="610"/>
      <c r="N12" s="197"/>
      <c r="O12" s="41"/>
      <c r="P12" s="610"/>
      <c r="Q12" s="610"/>
      <c r="R12" s="197"/>
      <c r="S12" s="198"/>
      <c r="T12" s="610"/>
      <c r="U12" s="610"/>
      <c r="V12" s="197"/>
      <c r="W12" s="41"/>
      <c r="X12" s="728"/>
      <c r="Y12" s="609"/>
      <c r="Z12" s="200"/>
    </row>
    <row r="13" spans="1:26" ht="14.1" customHeight="1" x14ac:dyDescent="0.15">
      <c r="A13" s="109"/>
      <c r="B13" s="646" t="s">
        <v>108</v>
      </c>
      <c r="C13" s="185" t="s">
        <v>109</v>
      </c>
      <c r="D13" s="340" t="s">
        <v>62</v>
      </c>
      <c r="E13" s="205">
        <v>1950</v>
      </c>
      <c r="F13" s="203"/>
      <c r="G13" s="185" t="s">
        <v>109</v>
      </c>
      <c r="H13" s="340" t="s">
        <v>62</v>
      </c>
      <c r="I13" s="115">
        <v>930</v>
      </c>
      <c r="J13" s="187"/>
      <c r="K13" s="185" t="s">
        <v>109</v>
      </c>
      <c r="L13" s="186" t="s">
        <v>62</v>
      </c>
      <c r="M13" s="115">
        <v>430</v>
      </c>
      <c r="N13" s="203"/>
      <c r="O13" s="709" t="s">
        <v>13</v>
      </c>
      <c r="P13" s="631"/>
      <c r="Q13" s="631"/>
      <c r="R13" s="710"/>
      <c r="S13" s="188" t="s">
        <v>110</v>
      </c>
      <c r="T13" s="732">
        <v>250</v>
      </c>
      <c r="U13" s="623"/>
      <c r="V13" s="203"/>
      <c r="W13" s="445" t="s">
        <v>257</v>
      </c>
      <c r="X13" s="732">
        <v>800</v>
      </c>
      <c r="Y13" s="623"/>
      <c r="Z13" s="207"/>
    </row>
    <row r="14" spans="1:26" ht="14.1" customHeight="1" x14ac:dyDescent="0.15">
      <c r="A14" s="109"/>
      <c r="B14" s="647"/>
      <c r="C14" s="204"/>
      <c r="D14" s="615"/>
      <c r="E14" s="615"/>
      <c r="F14" s="203"/>
      <c r="G14" s="21"/>
      <c r="H14" s="762"/>
      <c r="I14" s="763"/>
      <c r="J14" s="203"/>
      <c r="K14" s="206"/>
      <c r="L14" s="615"/>
      <c r="M14" s="615"/>
      <c r="N14" s="203"/>
      <c r="O14" s="193" t="s">
        <v>287</v>
      </c>
      <c r="P14" s="702">
        <v>30</v>
      </c>
      <c r="Q14" s="702"/>
      <c r="R14" s="203"/>
      <c r="S14" s="287" t="s">
        <v>111</v>
      </c>
      <c r="T14" s="758">
        <v>0</v>
      </c>
      <c r="U14" s="756"/>
      <c r="V14" s="203"/>
      <c r="W14" s="206" t="s">
        <v>277</v>
      </c>
      <c r="X14" s="731">
        <v>270</v>
      </c>
      <c r="Y14" s="619"/>
      <c r="Z14" s="207"/>
    </row>
    <row r="15" spans="1:26" ht="14.1" customHeight="1" x14ac:dyDescent="0.15">
      <c r="A15" s="109"/>
      <c r="B15" s="647"/>
      <c r="C15" s="204"/>
      <c r="D15" s="615"/>
      <c r="E15" s="615"/>
      <c r="F15" s="203"/>
      <c r="G15" s="21"/>
      <c r="H15" s="762"/>
      <c r="I15" s="763"/>
      <c r="J15" s="203"/>
      <c r="K15" s="206"/>
      <c r="L15" s="615"/>
      <c r="M15" s="615"/>
      <c r="N15" s="203"/>
      <c r="O15" s="124" t="s">
        <v>298</v>
      </c>
      <c r="P15" s="615"/>
      <c r="Q15" s="615"/>
      <c r="R15" s="203"/>
      <c r="S15" s="206"/>
      <c r="T15" s="729"/>
      <c r="U15" s="607"/>
      <c r="V15" s="203"/>
      <c r="W15" s="21"/>
      <c r="X15" s="731"/>
      <c r="Y15" s="619"/>
      <c r="Z15" s="207"/>
    </row>
    <row r="16" spans="1:26" ht="14.1" customHeight="1" x14ac:dyDescent="0.15">
      <c r="A16" s="109"/>
      <c r="B16" s="647"/>
      <c r="C16" s="204"/>
      <c r="D16" s="615"/>
      <c r="E16" s="615"/>
      <c r="F16" s="203"/>
      <c r="G16" s="21"/>
      <c r="H16" s="762"/>
      <c r="I16" s="763"/>
      <c r="J16" s="203"/>
      <c r="K16" s="206"/>
      <c r="L16" s="615"/>
      <c r="M16" s="615"/>
      <c r="N16" s="203"/>
      <c r="O16" s="21"/>
      <c r="P16" s="615"/>
      <c r="Q16" s="615"/>
      <c r="R16" s="203"/>
      <c r="S16" s="193"/>
      <c r="T16" s="702"/>
      <c r="U16" s="702"/>
      <c r="V16" s="192"/>
      <c r="W16" s="21"/>
      <c r="X16" s="731"/>
      <c r="Y16" s="619"/>
      <c r="Z16" s="207"/>
    </row>
    <row r="17" spans="1:26" ht="14.1" customHeight="1" x14ac:dyDescent="0.15">
      <c r="A17" s="109"/>
      <c r="B17" s="648"/>
      <c r="C17" s="196"/>
      <c r="D17" s="610"/>
      <c r="E17" s="610"/>
      <c r="F17" s="197"/>
      <c r="G17" s="41"/>
      <c r="H17" s="764"/>
      <c r="I17" s="764"/>
      <c r="J17" s="197"/>
      <c r="K17" s="198"/>
      <c r="L17" s="610"/>
      <c r="M17" s="610"/>
      <c r="N17" s="197"/>
      <c r="O17" s="41"/>
      <c r="P17" s="610"/>
      <c r="Q17" s="610"/>
      <c r="R17" s="197"/>
      <c r="S17" s="198"/>
      <c r="T17" s="610"/>
      <c r="U17" s="610"/>
      <c r="V17" s="197"/>
      <c r="W17" s="41"/>
      <c r="X17" s="728"/>
      <c r="Y17" s="609"/>
      <c r="Z17" s="200"/>
    </row>
    <row r="18" spans="1:26" ht="14.1" customHeight="1" x14ac:dyDescent="0.15">
      <c r="A18" s="109"/>
      <c r="B18" s="646" t="s">
        <v>112</v>
      </c>
      <c r="C18" s="288" t="s">
        <v>113</v>
      </c>
      <c r="D18" s="745">
        <v>5700</v>
      </c>
      <c r="E18" s="705"/>
      <c r="F18" s="203"/>
      <c r="G18" s="443" t="s">
        <v>114</v>
      </c>
      <c r="H18" s="622">
        <v>2050</v>
      </c>
      <c r="I18" s="623"/>
      <c r="J18" s="203"/>
      <c r="K18" s="405" t="s">
        <v>113</v>
      </c>
      <c r="L18" s="748">
        <v>1250</v>
      </c>
      <c r="M18" s="748"/>
      <c r="N18" s="403"/>
      <c r="O18" s="709" t="s">
        <v>12</v>
      </c>
      <c r="P18" s="631"/>
      <c r="Q18" s="631"/>
      <c r="R18" s="710"/>
      <c r="S18" s="750" t="s">
        <v>124</v>
      </c>
      <c r="T18" s="345" t="s">
        <v>125</v>
      </c>
      <c r="U18" s="346">
        <v>200</v>
      </c>
      <c r="V18" s="341"/>
      <c r="W18" s="342" t="s">
        <v>115</v>
      </c>
      <c r="X18" s="743">
        <v>1000</v>
      </c>
      <c r="Y18" s="749"/>
      <c r="Z18" s="190"/>
    </row>
    <row r="19" spans="1:26" ht="14.1" customHeight="1" x14ac:dyDescent="0.15">
      <c r="A19" s="109"/>
      <c r="B19" s="647"/>
      <c r="C19" s="204" t="s">
        <v>116</v>
      </c>
      <c r="D19" s="417" t="s">
        <v>62</v>
      </c>
      <c r="E19" s="205">
        <v>960</v>
      </c>
      <c r="F19" s="203"/>
      <c r="G19" s="275" t="s">
        <v>117</v>
      </c>
      <c r="H19" s="731">
        <v>1560</v>
      </c>
      <c r="I19" s="619"/>
      <c r="J19" s="203"/>
      <c r="K19" s="406"/>
      <c r="L19" s="739"/>
      <c r="M19" s="739"/>
      <c r="N19" s="403"/>
      <c r="O19" s="267" t="s">
        <v>113</v>
      </c>
      <c r="P19" s="738">
        <v>350</v>
      </c>
      <c r="Q19" s="738"/>
      <c r="R19" s="403"/>
      <c r="S19" s="751"/>
      <c r="T19" s="345" t="s">
        <v>126</v>
      </c>
      <c r="U19" s="346">
        <v>200</v>
      </c>
      <c r="V19" s="203"/>
      <c r="W19" s="343" t="s">
        <v>119</v>
      </c>
      <c r="X19" s="731">
        <v>610</v>
      </c>
      <c r="Y19" s="618"/>
      <c r="Z19" s="207"/>
    </row>
    <row r="20" spans="1:26" ht="14.1" customHeight="1" x14ac:dyDescent="0.15">
      <c r="A20" s="109"/>
      <c r="B20" s="647"/>
      <c r="C20" s="204"/>
      <c r="D20" s="615"/>
      <c r="E20" s="615"/>
      <c r="F20" s="203"/>
      <c r="G20" s="21"/>
      <c r="H20" s="615"/>
      <c r="I20" s="615"/>
      <c r="J20" s="203"/>
      <c r="K20" s="406"/>
      <c r="L20" s="739"/>
      <c r="M20" s="739"/>
      <c r="N20" s="403"/>
      <c r="O20" s="21"/>
      <c r="P20" s="615"/>
      <c r="Q20" s="615"/>
      <c r="R20" s="203"/>
      <c r="S20" s="206" t="s">
        <v>118</v>
      </c>
      <c r="T20" s="478">
        <v>90</v>
      </c>
      <c r="U20" s="434">
        <v>60</v>
      </c>
      <c r="V20" s="203"/>
      <c r="W20" s="343" t="s">
        <v>121</v>
      </c>
      <c r="X20" s="731">
        <v>820</v>
      </c>
      <c r="Y20" s="618"/>
      <c r="Z20" s="207"/>
    </row>
    <row r="21" spans="1:26" ht="14.1" customHeight="1" x14ac:dyDescent="0.15">
      <c r="A21" s="109"/>
      <c r="B21" s="647"/>
      <c r="C21" s="220"/>
      <c r="D21" s="615"/>
      <c r="E21" s="615"/>
      <c r="F21" s="203"/>
      <c r="G21" s="21"/>
      <c r="H21" s="615"/>
      <c r="I21" s="615"/>
      <c r="J21" s="203"/>
      <c r="K21" s="21"/>
      <c r="L21" s="615"/>
      <c r="M21" s="615"/>
      <c r="N21" s="203"/>
      <c r="O21" s="599" t="s">
        <v>120</v>
      </c>
      <c r="P21" s="600"/>
      <c r="Q21" s="600"/>
      <c r="R21" s="601"/>
      <c r="S21" s="206" t="s">
        <v>294</v>
      </c>
      <c r="T21" s="470"/>
      <c r="U21" s="205">
        <v>200</v>
      </c>
      <c r="V21" s="203"/>
      <c r="W21" s="343" t="s">
        <v>122</v>
      </c>
      <c r="X21" s="731">
        <v>410</v>
      </c>
      <c r="Y21" s="618"/>
      <c r="Z21" s="207"/>
    </row>
    <row r="22" spans="1:26" ht="14.1" customHeight="1" x14ac:dyDescent="0.15">
      <c r="A22" s="109"/>
      <c r="B22" s="647"/>
      <c r="C22" s="204"/>
      <c r="D22" s="615"/>
      <c r="E22" s="615"/>
      <c r="F22" s="203"/>
      <c r="G22" s="21"/>
      <c r="H22" s="615"/>
      <c r="I22" s="615"/>
      <c r="J22" s="203"/>
      <c r="K22" s="21"/>
      <c r="L22" s="615"/>
      <c r="M22" s="615"/>
      <c r="N22" s="203"/>
      <c r="O22" s="267" t="s">
        <v>113</v>
      </c>
      <c r="P22" s="738">
        <v>380</v>
      </c>
      <c r="Q22" s="738"/>
      <c r="R22" s="203"/>
      <c r="S22" s="206"/>
      <c r="T22" s="470"/>
      <c r="U22" s="205"/>
      <c r="V22" s="203"/>
      <c r="W22" s="398" t="s">
        <v>113</v>
      </c>
      <c r="X22" s="731">
        <v>2940</v>
      </c>
      <c r="Y22" s="618"/>
      <c r="Z22" s="207"/>
    </row>
    <row r="23" spans="1:26" ht="14.1" customHeight="1" x14ac:dyDescent="0.15">
      <c r="A23" s="109"/>
      <c r="B23" s="647"/>
      <c r="C23" s="220"/>
      <c r="D23" s="615"/>
      <c r="E23" s="615"/>
      <c r="F23" s="203"/>
      <c r="G23" s="21"/>
      <c r="H23" s="615"/>
      <c r="I23" s="615"/>
      <c r="J23" s="203"/>
      <c r="K23" s="21"/>
      <c r="L23" s="615"/>
      <c r="M23" s="615"/>
      <c r="N23" s="203"/>
      <c r="O23" s="21"/>
      <c r="P23" s="615"/>
      <c r="Q23" s="615"/>
      <c r="R23" s="203"/>
      <c r="S23" s="193"/>
      <c r="T23" s="755">
        <v>33.222222000000002</v>
      </c>
      <c r="U23" s="756"/>
      <c r="V23" s="192"/>
      <c r="W23" s="344" t="s">
        <v>123</v>
      </c>
      <c r="X23" s="753">
        <v>3350</v>
      </c>
      <c r="Y23" s="754"/>
      <c r="Z23" s="207"/>
    </row>
    <row r="24" spans="1:26" ht="14.1" customHeight="1" x14ac:dyDescent="0.15">
      <c r="A24" s="109"/>
      <c r="B24" s="647"/>
      <c r="C24" s="204"/>
      <c r="D24" s="615"/>
      <c r="E24" s="615"/>
      <c r="F24" s="203"/>
      <c r="G24" s="21"/>
      <c r="H24" s="615"/>
      <c r="I24" s="615"/>
      <c r="J24" s="203"/>
      <c r="K24" s="21"/>
      <c r="L24" s="615"/>
      <c r="M24" s="615"/>
      <c r="N24" s="203"/>
      <c r="O24" s="709" t="s">
        <v>13</v>
      </c>
      <c r="P24" s="631"/>
      <c r="Q24" s="631"/>
      <c r="R24" s="710"/>
      <c r="S24" s="206"/>
      <c r="T24" s="606"/>
      <c r="U24" s="606"/>
      <c r="V24" s="216"/>
      <c r="W24" s="750" t="s">
        <v>124</v>
      </c>
      <c r="X24" s="345" t="s">
        <v>125</v>
      </c>
      <c r="Y24" s="346">
        <v>1320</v>
      </c>
      <c r="Z24" s="207"/>
    </row>
    <row r="25" spans="1:26" ht="14.1" customHeight="1" x14ac:dyDescent="0.15">
      <c r="A25" s="109"/>
      <c r="B25" s="647"/>
      <c r="C25" s="220"/>
      <c r="D25" s="615"/>
      <c r="E25" s="615"/>
      <c r="F25" s="203"/>
      <c r="G25" s="21"/>
      <c r="H25" s="615"/>
      <c r="I25" s="615"/>
      <c r="J25" s="203"/>
      <c r="K25" s="21"/>
      <c r="L25" s="615"/>
      <c r="M25" s="615"/>
      <c r="N25" s="203"/>
      <c r="O25" s="485" t="s">
        <v>288</v>
      </c>
      <c r="P25" s="740">
        <v>150</v>
      </c>
      <c r="Q25" s="740"/>
      <c r="R25" s="403"/>
      <c r="S25" s="193"/>
      <c r="T25" s="618"/>
      <c r="U25" s="618"/>
      <c r="V25" s="203"/>
      <c r="W25" s="751"/>
      <c r="X25" s="345" t="s">
        <v>126</v>
      </c>
      <c r="Y25" s="346">
        <v>900</v>
      </c>
      <c r="Z25" s="207"/>
    </row>
    <row r="26" spans="1:26" ht="14.1" customHeight="1" x14ac:dyDescent="0.15">
      <c r="A26" s="109"/>
      <c r="B26" s="647"/>
      <c r="C26" s="204"/>
      <c r="D26" s="615"/>
      <c r="E26" s="615"/>
      <c r="F26" s="203"/>
      <c r="G26" s="21"/>
      <c r="H26" s="615"/>
      <c r="I26" s="615"/>
      <c r="J26" s="203"/>
      <c r="K26" s="21"/>
      <c r="L26" s="615"/>
      <c r="M26" s="615"/>
      <c r="N26" s="203"/>
      <c r="O26" s="124" t="s">
        <v>293</v>
      </c>
      <c r="P26" s="615"/>
      <c r="Q26" s="615"/>
      <c r="R26" s="203"/>
      <c r="S26" s="206"/>
      <c r="T26" s="757"/>
      <c r="U26" s="757"/>
      <c r="V26" s="203"/>
      <c r="W26" s="343" t="s">
        <v>118</v>
      </c>
      <c r="X26" s="731">
        <v>1100</v>
      </c>
      <c r="Y26" s="619"/>
      <c r="Z26" s="207"/>
    </row>
    <row r="27" spans="1:26" ht="14.1" customHeight="1" x14ac:dyDescent="0.15">
      <c r="A27" s="109"/>
      <c r="B27" s="647"/>
      <c r="C27" s="220"/>
      <c r="D27" s="615"/>
      <c r="E27" s="615"/>
      <c r="F27" s="203"/>
      <c r="G27" s="21"/>
      <c r="H27" s="615"/>
      <c r="I27" s="615"/>
      <c r="J27" s="203"/>
      <c r="K27" s="21"/>
      <c r="L27" s="615"/>
      <c r="M27" s="615"/>
      <c r="N27" s="203"/>
      <c r="O27" s="599" t="s">
        <v>32</v>
      </c>
      <c r="P27" s="600"/>
      <c r="Q27" s="600"/>
      <c r="R27" s="601"/>
      <c r="S27" s="226"/>
      <c r="T27" s="618"/>
      <c r="U27" s="618"/>
      <c r="V27" s="216"/>
      <c r="W27" s="398" t="s">
        <v>311</v>
      </c>
      <c r="X27" s="479">
        <v>730</v>
      </c>
      <c r="Y27" s="470">
        <v>700</v>
      </c>
      <c r="Z27" s="207"/>
    </row>
    <row r="28" spans="1:26" ht="14.1" customHeight="1" x14ac:dyDescent="0.15">
      <c r="A28" s="109"/>
      <c r="B28" s="647"/>
      <c r="C28" s="204"/>
      <c r="D28" s="615"/>
      <c r="E28" s="615"/>
      <c r="F28" s="203"/>
      <c r="G28" s="21"/>
      <c r="H28" s="615"/>
      <c r="I28" s="615"/>
      <c r="J28" s="203"/>
      <c r="K28" s="21"/>
      <c r="L28" s="615"/>
      <c r="M28" s="615"/>
      <c r="N28" s="203"/>
      <c r="O28" s="741" t="s">
        <v>124</v>
      </c>
      <c r="P28" s="444" t="s">
        <v>125</v>
      </c>
      <c r="Q28" s="167">
        <v>200</v>
      </c>
      <c r="R28" s="187"/>
      <c r="S28" s="226"/>
      <c r="T28" s="727"/>
      <c r="U28" s="727"/>
      <c r="V28" s="216"/>
      <c r="W28" s="398"/>
      <c r="X28" s="479"/>
      <c r="Y28" s="470"/>
      <c r="Z28" s="207"/>
    </row>
    <row r="29" spans="1:26" ht="14.1" customHeight="1" x14ac:dyDescent="0.15">
      <c r="A29" s="109"/>
      <c r="B29" s="648"/>
      <c r="C29" s="74"/>
      <c r="D29" s="610"/>
      <c r="E29" s="610"/>
      <c r="F29" s="197"/>
      <c r="G29" s="41"/>
      <c r="H29" s="610"/>
      <c r="I29" s="610"/>
      <c r="J29" s="197"/>
      <c r="K29" s="41"/>
      <c r="L29" s="610"/>
      <c r="M29" s="610"/>
      <c r="N29" s="197"/>
      <c r="O29" s="742"/>
      <c r="P29" s="347" t="s">
        <v>126</v>
      </c>
      <c r="Q29" s="215">
        <v>190</v>
      </c>
      <c r="R29" s="197"/>
      <c r="S29" s="198"/>
      <c r="T29" s="608"/>
      <c r="U29" s="608"/>
      <c r="V29" s="197"/>
      <c r="W29" s="374" t="s">
        <v>118</v>
      </c>
      <c r="X29" s="725">
        <v>0</v>
      </c>
      <c r="Y29" s="726"/>
      <c r="Z29" s="200"/>
    </row>
    <row r="30" spans="1:26" ht="14.1" customHeight="1" x14ac:dyDescent="0.15">
      <c r="A30" s="109"/>
      <c r="C30" s="348"/>
      <c r="D30" s="738"/>
      <c r="E30" s="738"/>
      <c r="F30" s="290"/>
      <c r="G30" s="229"/>
      <c r="H30" s="738"/>
      <c r="I30" s="738"/>
      <c r="J30" s="290"/>
      <c r="K30" s="229"/>
      <c r="L30" s="738"/>
      <c r="M30" s="738"/>
      <c r="N30" s="290"/>
      <c r="O30" s="229"/>
      <c r="P30" s="738"/>
      <c r="Q30" s="738"/>
      <c r="R30" s="290"/>
      <c r="S30" s="193"/>
      <c r="T30" s="730"/>
      <c r="U30" s="730"/>
      <c r="V30" s="349"/>
      <c r="W30" s="398"/>
      <c r="X30" s="729"/>
      <c r="Y30" s="607"/>
      <c r="Z30" s="294"/>
    </row>
    <row r="31" spans="1:26" ht="14.1" customHeight="1" x14ac:dyDescent="0.15">
      <c r="A31" s="109"/>
      <c r="C31" s="221" t="s">
        <v>48</v>
      </c>
      <c r="D31" s="610">
        <f>SUM(E6,E13,D18,E19)</f>
        <v>12910</v>
      </c>
      <c r="E31" s="610"/>
      <c r="F31" s="197">
        <f>SUM(F6,F13,F18:F19)</f>
        <v>0</v>
      </c>
      <c r="G31" s="221" t="s">
        <v>48</v>
      </c>
      <c r="H31" s="610">
        <f>SUM(I6,I13,H18:I19)</f>
        <v>5940</v>
      </c>
      <c r="I31" s="610"/>
      <c r="J31" s="197">
        <f>SUM(J6,J13,J18:J19)</f>
        <v>0</v>
      </c>
      <c r="K31" s="221" t="s">
        <v>48</v>
      </c>
      <c r="L31" s="610">
        <f>SUM(M6,M13,L18)</f>
        <v>2030</v>
      </c>
      <c r="M31" s="610"/>
      <c r="N31" s="197">
        <f>SUM(N6,N13,N18)</f>
        <v>0</v>
      </c>
      <c r="O31" s="221" t="s">
        <v>48</v>
      </c>
      <c r="P31" s="610">
        <f>SUM(P6,P9,P14,P19,P22,P25,Q28,Q29)</f>
        <v>1440</v>
      </c>
      <c r="Q31" s="610"/>
      <c r="R31" s="197">
        <f>SUM(R6,R9,R14,R19,R22,R25,R28,R29)</f>
        <v>0</v>
      </c>
      <c r="S31" s="221" t="s">
        <v>48</v>
      </c>
      <c r="T31" s="608">
        <f>SUM(T6,T7,T13,U18,U19,U20,U21,U22)</f>
        <v>1560</v>
      </c>
      <c r="U31" s="608"/>
      <c r="V31" s="197">
        <f>SUM(V6:V12,V13:V17,V18:V29)</f>
        <v>0</v>
      </c>
      <c r="W31" s="399" t="s">
        <v>48</v>
      </c>
      <c r="X31" s="728">
        <f>SUM(X6:Y23,Y24,Y25,X26,Y27)</f>
        <v>17070</v>
      </c>
      <c r="Y31" s="609"/>
      <c r="Z31" s="200">
        <f>SUM(Z6:Z29)</f>
        <v>0</v>
      </c>
    </row>
    <row r="32" spans="1:26" ht="14.1" customHeight="1" x14ac:dyDescent="0.15">
      <c r="A32" s="109"/>
      <c r="C32" s="350" t="s">
        <v>503</v>
      </c>
      <c r="G32" s="11"/>
      <c r="K32" s="11"/>
      <c r="O32" s="11"/>
      <c r="S32" s="11"/>
      <c r="T32" s="223"/>
      <c r="U32" s="223"/>
      <c r="W32" s="11"/>
      <c r="X32" s="223"/>
      <c r="Y32" s="400"/>
      <c r="Z32" s="54"/>
    </row>
    <row r="33" spans="1:26" ht="14.1" customHeight="1" x14ac:dyDescent="0.15">
      <c r="A33" s="109"/>
      <c r="C33" s="421" t="s">
        <v>504</v>
      </c>
      <c r="G33" s="11"/>
      <c r="K33" s="11"/>
      <c r="O33" s="11"/>
      <c r="S33" s="11"/>
      <c r="T33" s="223"/>
      <c r="U33" s="223"/>
      <c r="W33" s="11"/>
      <c r="X33" s="223"/>
      <c r="Y33" s="223"/>
      <c r="Z33" s="28"/>
    </row>
    <row r="34" spans="1:26" ht="14.1" customHeight="1" x14ac:dyDescent="0.15">
      <c r="A34" s="110"/>
      <c r="B34" s="76"/>
      <c r="C34" s="338"/>
      <c r="D34" s="29"/>
      <c r="E34" s="29"/>
      <c r="F34" s="29"/>
      <c r="G34" s="76"/>
      <c r="H34" s="29"/>
      <c r="I34" s="29"/>
      <c r="J34" s="29"/>
      <c r="K34" s="76"/>
      <c r="L34" s="29"/>
      <c r="M34" s="29"/>
      <c r="N34" s="29"/>
      <c r="O34" s="76"/>
      <c r="P34" s="29"/>
      <c r="Q34" s="29"/>
      <c r="R34" s="29"/>
      <c r="S34" s="76"/>
      <c r="T34" s="643" t="s">
        <v>49</v>
      </c>
      <c r="U34" s="643"/>
      <c r="V34" s="708">
        <f>SUM(D31,H31,L31,P31,T31,X31)</f>
        <v>40950</v>
      </c>
      <c r="W34" s="708"/>
      <c r="X34" s="644">
        <f>SUM(F31,J31,N31,R31,V31,Z31)</f>
        <v>0</v>
      </c>
      <c r="Y34" s="644"/>
      <c r="Z34" s="645"/>
    </row>
    <row r="35" spans="1:26" ht="14.1" customHeight="1" x14ac:dyDescent="0.15">
      <c r="A35" s="111" t="s">
        <v>127</v>
      </c>
      <c r="B35" s="184" t="s">
        <v>128</v>
      </c>
      <c r="C35" s="408" t="s">
        <v>129</v>
      </c>
      <c r="D35" s="409" t="s">
        <v>62</v>
      </c>
      <c r="E35" s="410">
        <v>2670</v>
      </c>
      <c r="F35" s="187"/>
      <c r="G35" s="351"/>
      <c r="H35" s="732"/>
      <c r="I35" s="623"/>
      <c r="J35" s="352"/>
      <c r="K35" s="351" t="s">
        <v>129</v>
      </c>
      <c r="L35" s="186" t="s">
        <v>62</v>
      </c>
      <c r="M35" s="115">
        <v>250</v>
      </c>
      <c r="N35" s="187"/>
      <c r="O35" s="709" t="s">
        <v>13</v>
      </c>
      <c r="P35" s="631"/>
      <c r="Q35" s="631"/>
      <c r="R35" s="710"/>
      <c r="S35" s="395" t="s">
        <v>130</v>
      </c>
      <c r="T35" s="732">
        <v>200</v>
      </c>
      <c r="U35" s="623"/>
      <c r="V35" s="353"/>
      <c r="W35" s="395" t="s">
        <v>131</v>
      </c>
      <c r="X35" s="732">
        <v>1360</v>
      </c>
      <c r="Y35" s="623"/>
      <c r="Z35" s="190"/>
    </row>
    <row r="36" spans="1:26" ht="14.1" customHeight="1" x14ac:dyDescent="0.15">
      <c r="A36" s="109"/>
      <c r="B36" s="28"/>
      <c r="C36" s="354"/>
      <c r="D36" s="731"/>
      <c r="E36" s="619"/>
      <c r="F36" s="355"/>
      <c r="G36" s="356"/>
      <c r="H36" s="731"/>
      <c r="I36" s="619"/>
      <c r="J36" s="357"/>
      <c r="K36" s="356"/>
      <c r="L36" s="731"/>
      <c r="M36" s="619"/>
      <c r="N36" s="333"/>
      <c r="O36" s="397" t="s">
        <v>289</v>
      </c>
      <c r="P36" s="702">
        <v>20</v>
      </c>
      <c r="Q36" s="702"/>
      <c r="R36" s="203"/>
      <c r="S36" s="319" t="s">
        <v>132</v>
      </c>
      <c r="T36" s="737">
        <v>0</v>
      </c>
      <c r="U36" s="737"/>
      <c r="V36" s="353"/>
      <c r="W36" s="395" t="s">
        <v>130</v>
      </c>
      <c r="X36" s="731">
        <v>380</v>
      </c>
      <c r="Y36" s="619"/>
      <c r="Z36" s="207"/>
    </row>
    <row r="37" spans="1:26" ht="14.1" customHeight="1" x14ac:dyDescent="0.15">
      <c r="A37" s="109"/>
      <c r="B37" s="28"/>
      <c r="C37" s="354"/>
      <c r="D37" s="731"/>
      <c r="E37" s="619"/>
      <c r="F37" s="355"/>
      <c r="G37" s="356"/>
      <c r="H37" s="731"/>
      <c r="I37" s="619"/>
      <c r="J37" s="357"/>
      <c r="K37" s="356"/>
      <c r="L37" s="731"/>
      <c r="M37" s="619"/>
      <c r="N37" s="333"/>
      <c r="O37" s="358" t="s">
        <v>299</v>
      </c>
      <c r="P37" s="731"/>
      <c r="Q37" s="619"/>
      <c r="R37" s="333"/>
      <c r="S37" s="206"/>
      <c r="T37" s="615"/>
      <c r="U37" s="615"/>
      <c r="V37" s="333"/>
      <c r="W37" s="359"/>
      <c r="X37" s="731"/>
      <c r="Y37" s="619"/>
      <c r="Z37" s="207"/>
    </row>
    <row r="38" spans="1:26" ht="14.1" customHeight="1" x14ac:dyDescent="0.15">
      <c r="A38" s="109"/>
      <c r="B38" s="28"/>
      <c r="C38" s="354"/>
      <c r="D38" s="731"/>
      <c r="E38" s="619"/>
      <c r="F38" s="355"/>
      <c r="G38" s="356"/>
      <c r="H38" s="731"/>
      <c r="I38" s="619"/>
      <c r="J38" s="357"/>
      <c r="K38" s="356"/>
      <c r="L38" s="731"/>
      <c r="M38" s="619"/>
      <c r="N38" s="333"/>
      <c r="O38" s="356"/>
      <c r="P38" s="731"/>
      <c r="Q38" s="619"/>
      <c r="R38" s="333"/>
      <c r="S38" s="206"/>
      <c r="T38" s="618"/>
      <c r="U38" s="619"/>
      <c r="V38" s="203"/>
      <c r="W38" s="21"/>
      <c r="X38" s="731"/>
      <c r="Y38" s="619"/>
      <c r="Z38" s="207"/>
    </row>
    <row r="39" spans="1:26" ht="14.1" customHeight="1" x14ac:dyDescent="0.15">
      <c r="A39" s="109"/>
      <c r="B39" s="75"/>
      <c r="C39" s="360" t="s">
        <v>48</v>
      </c>
      <c r="D39" s="735">
        <f>SUM(E35)</f>
        <v>2670</v>
      </c>
      <c r="E39" s="736"/>
      <c r="F39" s="361">
        <f>SUM(F35)</f>
        <v>0</v>
      </c>
      <c r="G39" s="306"/>
      <c r="H39" s="735"/>
      <c r="I39" s="736"/>
      <c r="J39" s="362"/>
      <c r="K39" s="360" t="s">
        <v>48</v>
      </c>
      <c r="L39" s="735">
        <f>SUM(M35)</f>
        <v>250</v>
      </c>
      <c r="M39" s="736"/>
      <c r="N39" s="363">
        <f>SUM(N35)</f>
        <v>0</v>
      </c>
      <c r="O39" s="360" t="s">
        <v>48</v>
      </c>
      <c r="P39" s="735">
        <f>SUM(P36:Q38)</f>
        <v>20</v>
      </c>
      <c r="Q39" s="736"/>
      <c r="R39" s="363">
        <f>SUM(R36)</f>
        <v>0</v>
      </c>
      <c r="S39" s="360" t="s">
        <v>48</v>
      </c>
      <c r="T39" s="735">
        <f>SUM(T35:U38)</f>
        <v>200</v>
      </c>
      <c r="U39" s="736"/>
      <c r="V39" s="363">
        <f>SUM(V35:V38)</f>
        <v>0</v>
      </c>
      <c r="W39" s="360" t="s">
        <v>48</v>
      </c>
      <c r="X39" s="735">
        <f>SUM(X35:Y38)</f>
        <v>1740</v>
      </c>
      <c r="Y39" s="736"/>
      <c r="Z39" s="364">
        <f>SUM(Z35:Z38)</f>
        <v>0</v>
      </c>
    </row>
    <row r="40" spans="1:26" ht="14.1" customHeight="1" x14ac:dyDescent="0.15">
      <c r="A40" s="365"/>
      <c r="B40" s="72"/>
      <c r="C40" s="62" t="s">
        <v>312</v>
      </c>
      <c r="D40" s="366"/>
      <c r="E40" s="366"/>
      <c r="F40" s="63"/>
      <c r="G40" s="63"/>
      <c r="H40" s="366"/>
      <c r="I40" s="366"/>
      <c r="J40" s="63"/>
      <c r="K40" s="63"/>
      <c r="L40" s="366"/>
      <c r="M40" s="366"/>
      <c r="N40" s="63"/>
      <c r="O40" s="63"/>
      <c r="P40" s="366"/>
      <c r="Q40" s="366"/>
      <c r="R40" s="63"/>
      <c r="S40" s="63"/>
      <c r="T40" s="643" t="s">
        <v>49</v>
      </c>
      <c r="U40" s="643"/>
      <c r="V40" s="708">
        <f>SUM(D39,L39,P39,T39,X39)</f>
        <v>4880</v>
      </c>
      <c r="W40" s="708"/>
      <c r="X40" s="644">
        <f>SUM(F39,N39,R39,V39,Z39)</f>
        <v>0</v>
      </c>
      <c r="Y40" s="644"/>
      <c r="Z40" s="645"/>
    </row>
    <row r="41" spans="1:26" ht="14.1" customHeight="1" x14ac:dyDescent="0.15">
      <c r="T41" s="611" t="s">
        <v>229</v>
      </c>
      <c r="U41" s="612"/>
      <c r="V41" s="685">
        <f>SUM(V34,V40)</f>
        <v>45830</v>
      </c>
      <c r="W41" s="686"/>
      <c r="X41" s="733">
        <f>SUM(X34,X40)</f>
        <v>0</v>
      </c>
      <c r="Y41" s="733"/>
      <c r="Z41" s="734"/>
    </row>
    <row r="42" spans="1:26" x14ac:dyDescent="0.15">
      <c r="C42" s="1" t="s">
        <v>380</v>
      </c>
      <c r="D42" s="122"/>
      <c r="E42" s="122"/>
      <c r="F42" s="122"/>
      <c r="G42" s="122"/>
      <c r="H42" s="122"/>
      <c r="I42" s="122"/>
      <c r="J42" s="122"/>
      <c r="K42" s="122"/>
      <c r="L42" s="122"/>
      <c r="M42" s="122"/>
      <c r="N42" s="122"/>
      <c r="O42" s="122"/>
      <c r="P42" s="122"/>
      <c r="Q42" s="122"/>
      <c r="R42" s="122"/>
      <c r="S42" s="122"/>
    </row>
    <row r="43" spans="1:26" ht="13.5" x14ac:dyDescent="0.15">
      <c r="C43" s="1" t="s">
        <v>381</v>
      </c>
      <c r="R43" s="642" t="s">
        <v>510</v>
      </c>
      <c r="S43" s="642"/>
      <c r="T43" s="642"/>
      <c r="U43" s="642"/>
      <c r="V43" s="642"/>
      <c r="W43" s="642"/>
      <c r="X43" s="642"/>
      <c r="Y43" s="642"/>
      <c r="Z43" s="642"/>
    </row>
  </sheetData>
  <mergeCells count="212">
    <mergeCell ref="B13:B17"/>
    <mergeCell ref="B18:B29"/>
    <mergeCell ref="D28:E28"/>
    <mergeCell ref="D20:E20"/>
    <mergeCell ref="H15:I15"/>
    <mergeCell ref="H23:I23"/>
    <mergeCell ref="D25:E25"/>
    <mergeCell ref="H14:I14"/>
    <mergeCell ref="D24:E24"/>
    <mergeCell ref="H27:I27"/>
    <mergeCell ref="H28:I28"/>
    <mergeCell ref="H16:I16"/>
    <mergeCell ref="D14:E14"/>
    <mergeCell ref="D15:E15"/>
    <mergeCell ref="D17:E17"/>
    <mergeCell ref="D16:E16"/>
    <mergeCell ref="H17:I17"/>
    <mergeCell ref="D18:E18"/>
    <mergeCell ref="H24:I24"/>
    <mergeCell ref="D22:E22"/>
    <mergeCell ref="H26:I26"/>
    <mergeCell ref="H21:I21"/>
    <mergeCell ref="D27:E27"/>
    <mergeCell ref="D29:E29"/>
    <mergeCell ref="A4:A5"/>
    <mergeCell ref="B4:B5"/>
    <mergeCell ref="G4:J4"/>
    <mergeCell ref="C4:F4"/>
    <mergeCell ref="D5:E5"/>
    <mergeCell ref="D7:E7"/>
    <mergeCell ref="B6:B12"/>
    <mergeCell ref="H11:I11"/>
    <mergeCell ref="H12:I12"/>
    <mergeCell ref="D11:E11"/>
    <mergeCell ref="D12:E12"/>
    <mergeCell ref="D10:E10"/>
    <mergeCell ref="D9:E9"/>
    <mergeCell ref="H10:I10"/>
    <mergeCell ref="C2:D2"/>
    <mergeCell ref="T9:U9"/>
    <mergeCell ref="L9:M9"/>
    <mergeCell ref="O8:R8"/>
    <mergeCell ref="P9:Q9"/>
    <mergeCell ref="D8:E8"/>
    <mergeCell ref="P5:Q5"/>
    <mergeCell ref="L5:M5"/>
    <mergeCell ref="K4:N4"/>
    <mergeCell ref="K2:L2"/>
    <mergeCell ref="O4:R4"/>
    <mergeCell ref="K3:L3"/>
    <mergeCell ref="P6:Q6"/>
    <mergeCell ref="H7:I7"/>
    <mergeCell ref="H8:I8"/>
    <mergeCell ref="H9:I9"/>
    <mergeCell ref="C3:D3"/>
    <mergeCell ref="H5:I5"/>
    <mergeCell ref="Y3:Z3"/>
    <mergeCell ref="W2:X2"/>
    <mergeCell ref="W3:X3"/>
    <mergeCell ref="M3:R3"/>
    <mergeCell ref="E2:J2"/>
    <mergeCell ref="E3:J3"/>
    <mergeCell ref="M2:R2"/>
    <mergeCell ref="W4:Z4"/>
    <mergeCell ref="S4:V4"/>
    <mergeCell ref="U2:V2"/>
    <mergeCell ref="U3:V3"/>
    <mergeCell ref="S2:T2"/>
    <mergeCell ref="S3:T3"/>
    <mergeCell ref="Y2:Z2"/>
    <mergeCell ref="X23:Y23"/>
    <mergeCell ref="X22:Y22"/>
    <mergeCell ref="X20:Y20"/>
    <mergeCell ref="X21:Y21"/>
    <mergeCell ref="X14:Y14"/>
    <mergeCell ref="X15:Y15"/>
    <mergeCell ref="X16:Y16"/>
    <mergeCell ref="X19:Y19"/>
    <mergeCell ref="T27:U27"/>
    <mergeCell ref="T25:U25"/>
    <mergeCell ref="T24:U24"/>
    <mergeCell ref="T23:U23"/>
    <mergeCell ref="T26:U26"/>
    <mergeCell ref="X26:Y26"/>
    <mergeCell ref="W24:W25"/>
    <mergeCell ref="T14:U14"/>
    <mergeCell ref="T15:U15"/>
    <mergeCell ref="T16:U16"/>
    <mergeCell ref="O18:R18"/>
    <mergeCell ref="P17:Q17"/>
    <mergeCell ref="L16:M16"/>
    <mergeCell ref="X5:Y5"/>
    <mergeCell ref="T5:U5"/>
    <mergeCell ref="X9:Y9"/>
    <mergeCell ref="X10:Y10"/>
    <mergeCell ref="X13:Y13"/>
    <mergeCell ref="X12:Y12"/>
    <mergeCell ref="X11:Y11"/>
    <mergeCell ref="X17:Y17"/>
    <mergeCell ref="P16:Q16"/>
    <mergeCell ref="L17:M17"/>
    <mergeCell ref="P10:Q10"/>
    <mergeCell ref="P11:Q11"/>
    <mergeCell ref="O13:R13"/>
    <mergeCell ref="T11:U11"/>
    <mergeCell ref="T10:U10"/>
    <mergeCell ref="T12:U12"/>
    <mergeCell ref="T13:U13"/>
    <mergeCell ref="P12:Q12"/>
    <mergeCell ref="H35:I35"/>
    <mergeCell ref="L28:M28"/>
    <mergeCell ref="L25:M25"/>
    <mergeCell ref="L23:M23"/>
    <mergeCell ref="O28:O29"/>
    <mergeCell ref="X6:Y6"/>
    <mergeCell ref="L8:M8"/>
    <mergeCell ref="T6:U6"/>
    <mergeCell ref="T7:U7"/>
    <mergeCell ref="L7:M7"/>
    <mergeCell ref="P7:Q7"/>
    <mergeCell ref="T8:U8"/>
    <mergeCell ref="X8:Y8"/>
    <mergeCell ref="L18:M18"/>
    <mergeCell ref="L15:M15"/>
    <mergeCell ref="X7:Y7"/>
    <mergeCell ref="X18:Y18"/>
    <mergeCell ref="T17:U17"/>
    <mergeCell ref="P14:Q14"/>
    <mergeCell ref="P15:Q15"/>
    <mergeCell ref="L10:M10"/>
    <mergeCell ref="L11:M11"/>
    <mergeCell ref="L12:M12"/>
    <mergeCell ref="S18:S19"/>
    <mergeCell ref="P31:Q31"/>
    <mergeCell ref="P30:Q30"/>
    <mergeCell ref="O35:R35"/>
    <mergeCell ref="L26:M26"/>
    <mergeCell ref="L19:M19"/>
    <mergeCell ref="L22:M22"/>
    <mergeCell ref="O27:R27"/>
    <mergeCell ref="P19:Q19"/>
    <mergeCell ref="P26:Q26"/>
    <mergeCell ref="O21:R21"/>
    <mergeCell ref="P20:Q20"/>
    <mergeCell ref="O24:R24"/>
    <mergeCell ref="P22:Q22"/>
    <mergeCell ref="L27:M27"/>
    <mergeCell ref="L21:M21"/>
    <mergeCell ref="L30:M30"/>
    <mergeCell ref="L29:M29"/>
    <mergeCell ref="P25:Q25"/>
    <mergeCell ref="P23:Q23"/>
    <mergeCell ref="H30:I30"/>
    <mergeCell ref="D30:E30"/>
    <mergeCell ref="L31:M31"/>
    <mergeCell ref="L20:M20"/>
    <mergeCell ref="L14:M14"/>
    <mergeCell ref="D26:E26"/>
    <mergeCell ref="H25:I25"/>
    <mergeCell ref="D23:E23"/>
    <mergeCell ref="D21:E21"/>
    <mergeCell ref="H22:I22"/>
    <mergeCell ref="L24:M24"/>
    <mergeCell ref="D31:E31"/>
    <mergeCell ref="H31:I31"/>
    <mergeCell ref="H18:I18"/>
    <mergeCell ref="H19:I19"/>
    <mergeCell ref="H20:I20"/>
    <mergeCell ref="H29:I29"/>
    <mergeCell ref="D39:E39"/>
    <mergeCell ref="P37:Q37"/>
    <mergeCell ref="P38:Q38"/>
    <mergeCell ref="L36:M36"/>
    <mergeCell ref="H39:I39"/>
    <mergeCell ref="D36:E36"/>
    <mergeCell ref="H38:I38"/>
    <mergeCell ref="H37:I37"/>
    <mergeCell ref="D38:E38"/>
    <mergeCell ref="H36:I36"/>
    <mergeCell ref="D37:E37"/>
    <mergeCell ref="P39:Q39"/>
    <mergeCell ref="L39:M39"/>
    <mergeCell ref="L38:M38"/>
    <mergeCell ref="L37:M37"/>
    <mergeCell ref="P36:Q36"/>
    <mergeCell ref="X40:Z40"/>
    <mergeCell ref="V34:W34"/>
    <mergeCell ref="X35:Y35"/>
    <mergeCell ref="X36:Y36"/>
    <mergeCell ref="R43:Z43"/>
    <mergeCell ref="V40:W40"/>
    <mergeCell ref="T40:U40"/>
    <mergeCell ref="T41:U41"/>
    <mergeCell ref="V41:W41"/>
    <mergeCell ref="X41:Z41"/>
    <mergeCell ref="T39:U39"/>
    <mergeCell ref="X39:Y39"/>
    <mergeCell ref="X34:Z34"/>
    <mergeCell ref="T35:U35"/>
    <mergeCell ref="T36:U36"/>
    <mergeCell ref="X37:Y37"/>
    <mergeCell ref="T34:U34"/>
    <mergeCell ref="X29:Y29"/>
    <mergeCell ref="T28:U28"/>
    <mergeCell ref="T29:U29"/>
    <mergeCell ref="T38:U38"/>
    <mergeCell ref="X31:Y31"/>
    <mergeCell ref="T31:U31"/>
    <mergeCell ref="X30:Y30"/>
    <mergeCell ref="T30:U30"/>
    <mergeCell ref="X38:Y38"/>
    <mergeCell ref="T37:U37"/>
  </mergeCells>
  <phoneticPr fontId="2"/>
  <conditionalFormatting sqref="F6 R6 V6:V8 Z6:Z8 R9 F13 N13 V13:V14 Z13:Z14 R14 F18 N18 J18:J19 V18:V20 Z18:Z23 R19 R22 R25 Z26:Z29 F31 J31 N31 R31 V31 Z31 V35:V36 Z35:Z37 R36 F39 N39 R39 V39 Z39">
    <cfRule type="expression" dxfId="29" priority="5" stopIfTrue="1">
      <formula>D6&lt;F6</formula>
    </cfRule>
  </conditionalFormatting>
  <conditionalFormatting sqref="F13 N13">
    <cfRule type="expression" dxfId="28" priority="9" stopIfTrue="1">
      <formula>E13&lt;F13</formula>
    </cfRule>
  </conditionalFormatting>
  <conditionalFormatting sqref="J6 N6 J13 F19 Z24:Z25 R28:R29 F35 N35">
    <cfRule type="expression" dxfId="27" priority="4" stopIfTrue="1">
      <formula>E6&lt;F6</formula>
    </cfRule>
  </conditionalFormatting>
  <conditionalFormatting sqref="V21">
    <cfRule type="cellIs" dxfId="26" priority="2" operator="greaterThan">
      <formula>$U$21</formula>
    </cfRule>
  </conditionalFormatting>
  <conditionalFormatting sqref="V22">
    <cfRule type="cellIs" dxfId="25" priority="1" operator="greaterThan">
      <formula>$U$22</formula>
    </cfRule>
  </conditionalFormatting>
  <conditionalFormatting sqref="X34:Z34 X40:X41">
    <cfRule type="expression" dxfId="24" priority="3" stopIfTrue="1">
      <formula>V34&lt;X34</formula>
    </cfRule>
  </conditionalFormatting>
  <pageMargins left="0.23622047244094491" right="0.19685039370078741" top="0.19685039370078741" bottom="0.19685039370078741"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40"/>
  <sheetViews>
    <sheetView showZeros="0" zoomScaleNormal="100" workbookViewId="0"/>
  </sheetViews>
  <sheetFormatPr defaultColWidth="9" defaultRowHeight="10.5" x14ac:dyDescent="0.15"/>
  <cols>
    <col min="1" max="1" width="7.25" style="11" customWidth="1"/>
    <col min="2" max="2" width="7.125" style="11" customWidth="1"/>
    <col min="3" max="3" width="7.125" style="1" customWidth="1"/>
    <col min="4" max="4" width="1.375" style="1" customWidth="1"/>
    <col min="5" max="5" width="5.75" style="1" customWidth="1"/>
    <col min="6" max="6" width="7.75" style="1" customWidth="1"/>
    <col min="7" max="7" width="7.125" style="1" customWidth="1"/>
    <col min="8" max="8" width="1.375" style="1" customWidth="1"/>
    <col min="9" max="9" width="5.75" style="1" customWidth="1"/>
    <col min="10" max="10" width="7.75" style="1" customWidth="1"/>
    <col min="11" max="11" width="7.125" style="1" customWidth="1"/>
    <col min="12" max="12" width="1.375" style="1" customWidth="1"/>
    <col min="13" max="13" width="5.75" style="1" customWidth="1"/>
    <col min="14" max="14" width="7.75" style="1" customWidth="1"/>
    <col min="15" max="15" width="7.125" style="1" customWidth="1"/>
    <col min="16" max="16" width="1.375" style="1" customWidth="1"/>
    <col min="17" max="17" width="5.75" style="1" customWidth="1"/>
    <col min="18" max="18" width="7.75" style="1" customWidth="1"/>
    <col min="19" max="19" width="7.125" style="1" customWidth="1"/>
    <col min="20" max="20" width="1.375" style="1" customWidth="1"/>
    <col min="21" max="21" width="5.75" style="1" customWidth="1"/>
    <col min="22" max="22" width="7.75" style="1" customWidth="1"/>
    <col min="23" max="23" width="7.125" style="1" customWidth="1"/>
    <col min="24" max="24" width="1.375" style="1" customWidth="1"/>
    <col min="25" max="25" width="5.75" style="1" customWidth="1"/>
    <col min="26" max="26" width="7.75" style="1" customWidth="1"/>
    <col min="27" max="16384" width="9" style="1"/>
  </cols>
  <sheetData>
    <row r="1" spans="1:26" ht="12.95" customHeight="1" x14ac:dyDescent="0.15">
      <c r="A1" s="1"/>
      <c r="B1" s="1"/>
      <c r="Z1" s="281" t="s">
        <v>252</v>
      </c>
    </row>
    <row r="2" spans="1:26" ht="21.95" customHeight="1" x14ac:dyDescent="0.15">
      <c r="A2" s="1"/>
      <c r="B2" s="1"/>
      <c r="C2" s="624" t="s">
        <v>0</v>
      </c>
      <c r="D2" s="624"/>
      <c r="E2" s="625"/>
      <c r="F2" s="625"/>
      <c r="G2" s="625"/>
      <c r="H2" s="625"/>
      <c r="I2" s="625"/>
      <c r="J2" s="625"/>
      <c r="K2" s="624" t="s">
        <v>1</v>
      </c>
      <c r="L2" s="624"/>
      <c r="M2" s="632" t="s">
        <v>2</v>
      </c>
      <c r="N2" s="632"/>
      <c r="O2" s="632"/>
      <c r="P2" s="632"/>
      <c r="Q2" s="632"/>
      <c r="R2" s="632"/>
      <c r="S2" s="624" t="s">
        <v>227</v>
      </c>
      <c r="T2" s="624"/>
      <c r="U2" s="626"/>
      <c r="V2" s="626"/>
      <c r="W2" s="624" t="s">
        <v>3</v>
      </c>
      <c r="X2" s="624"/>
      <c r="Y2" s="633">
        <f>SUM(盛岡市!X35+滝沢市・岩手郡・八幡平市・紫波郡!X41+花巻市・北上市・和賀郡・遠野市!X39+奥州市!X41+西・東磐井郡・一関市!X30+上閉伊郡釜石市気仙郡大船渡市陸前高田市!X40+宮古市・下閉伊郡!X34+二戸郡・二戸市・九戸郡・久慈市!X36)</f>
        <v>0</v>
      </c>
      <c r="Z2" s="633"/>
    </row>
    <row r="3" spans="1:26" ht="21.95" customHeight="1" x14ac:dyDescent="0.15">
      <c r="A3" s="1"/>
      <c r="B3" s="1"/>
      <c r="C3" s="624" t="s">
        <v>228</v>
      </c>
      <c r="D3" s="624"/>
      <c r="E3" s="626"/>
      <c r="F3" s="626"/>
      <c r="G3" s="626"/>
      <c r="H3" s="626"/>
      <c r="I3" s="626"/>
      <c r="J3" s="626"/>
      <c r="K3" s="624" t="s">
        <v>4</v>
      </c>
      <c r="L3" s="624"/>
      <c r="M3" s="626"/>
      <c r="N3" s="626"/>
      <c r="O3" s="626"/>
      <c r="P3" s="626"/>
      <c r="Q3" s="626"/>
      <c r="R3" s="626"/>
      <c r="S3" s="624" t="s">
        <v>5</v>
      </c>
      <c r="T3" s="624"/>
      <c r="U3" s="626"/>
      <c r="V3" s="626"/>
      <c r="W3" s="624" t="s">
        <v>6</v>
      </c>
      <c r="X3" s="624"/>
      <c r="Y3" s="626"/>
      <c r="Z3" s="626"/>
    </row>
    <row r="4" spans="1:26" ht="14.1" customHeight="1" x14ac:dyDescent="0.15">
      <c r="A4" s="634" t="s">
        <v>7</v>
      </c>
      <c r="B4" s="635" t="s">
        <v>8</v>
      </c>
      <c r="C4" s="628" t="s">
        <v>9</v>
      </c>
      <c r="D4" s="628"/>
      <c r="E4" s="628"/>
      <c r="F4" s="629"/>
      <c r="G4" s="627" t="s">
        <v>10</v>
      </c>
      <c r="H4" s="628"/>
      <c r="I4" s="628"/>
      <c r="J4" s="629"/>
      <c r="K4" s="627" t="s">
        <v>11</v>
      </c>
      <c r="L4" s="628"/>
      <c r="M4" s="628"/>
      <c r="N4" s="629"/>
      <c r="O4" s="627" t="s">
        <v>12</v>
      </c>
      <c r="P4" s="628"/>
      <c r="Q4" s="628"/>
      <c r="R4" s="629"/>
      <c r="S4" s="627" t="s">
        <v>13</v>
      </c>
      <c r="T4" s="628"/>
      <c r="U4" s="628"/>
      <c r="V4" s="629"/>
      <c r="W4" s="627" t="s">
        <v>70</v>
      </c>
      <c r="X4" s="628"/>
      <c r="Y4" s="631"/>
      <c r="Z4" s="631"/>
    </row>
    <row r="5" spans="1:26" s="11" customFormat="1" ht="14.1" customHeight="1" x14ac:dyDescent="0.15">
      <c r="A5" s="634"/>
      <c r="B5" s="635"/>
      <c r="C5" s="224" t="s">
        <v>15</v>
      </c>
      <c r="D5" s="620" t="s">
        <v>16</v>
      </c>
      <c r="E5" s="634"/>
      <c r="F5" s="5" t="s">
        <v>17</v>
      </c>
      <c r="G5" s="8" t="s">
        <v>15</v>
      </c>
      <c r="H5" s="620" t="s">
        <v>16</v>
      </c>
      <c r="I5" s="634"/>
      <c r="J5" s="5" t="s">
        <v>17</v>
      </c>
      <c r="K5" s="8" t="s">
        <v>15</v>
      </c>
      <c r="L5" s="620" t="s">
        <v>16</v>
      </c>
      <c r="M5" s="634"/>
      <c r="N5" s="5" t="s">
        <v>17</v>
      </c>
      <c r="O5" s="7" t="s">
        <v>15</v>
      </c>
      <c r="P5" s="636" t="s">
        <v>16</v>
      </c>
      <c r="Q5" s="634"/>
      <c r="R5" s="5" t="s">
        <v>17</v>
      </c>
      <c r="S5" s="7" t="s">
        <v>15</v>
      </c>
      <c r="T5" s="636" t="s">
        <v>16</v>
      </c>
      <c r="U5" s="634"/>
      <c r="V5" s="5" t="s">
        <v>17</v>
      </c>
      <c r="W5" s="7" t="s">
        <v>15</v>
      </c>
      <c r="X5" s="636" t="s">
        <v>16</v>
      </c>
      <c r="Y5" s="634"/>
      <c r="Z5" s="4" t="s">
        <v>17</v>
      </c>
    </row>
    <row r="6" spans="1:26" ht="14.1" customHeight="1" x14ac:dyDescent="0.15">
      <c r="A6" s="111" t="s">
        <v>133</v>
      </c>
      <c r="B6" s="184" t="s">
        <v>134</v>
      </c>
      <c r="C6" s="185" t="s">
        <v>135</v>
      </c>
      <c r="D6" s="186" t="s">
        <v>62</v>
      </c>
      <c r="E6" s="115">
        <v>2100</v>
      </c>
      <c r="F6" s="187"/>
      <c r="G6" s="185" t="s">
        <v>350</v>
      </c>
      <c r="H6" s="186" t="s">
        <v>62</v>
      </c>
      <c r="I6" s="115">
        <v>640</v>
      </c>
      <c r="J6" s="187"/>
      <c r="K6" s="188"/>
      <c r="L6" s="696"/>
      <c r="M6" s="696"/>
      <c r="N6" s="189"/>
      <c r="O6" s="188"/>
      <c r="P6" s="696"/>
      <c r="Q6" s="696"/>
      <c r="R6" s="189"/>
      <c r="S6" s="188"/>
      <c r="T6" s="696"/>
      <c r="U6" s="696"/>
      <c r="V6" s="189"/>
      <c r="W6" s="244"/>
      <c r="X6" s="696"/>
      <c r="Y6" s="696"/>
      <c r="Z6" s="209"/>
    </row>
    <row r="7" spans="1:26" ht="14.1" customHeight="1" x14ac:dyDescent="0.15">
      <c r="A7" s="109"/>
      <c r="B7" s="75"/>
      <c r="C7" s="191"/>
      <c r="D7" s="702"/>
      <c r="E7" s="702"/>
      <c r="F7" s="192"/>
      <c r="G7" s="193"/>
      <c r="H7" s="702"/>
      <c r="I7" s="702"/>
      <c r="J7" s="192"/>
      <c r="K7" s="193"/>
      <c r="L7" s="702"/>
      <c r="M7" s="702"/>
      <c r="N7" s="194"/>
      <c r="O7" s="193"/>
      <c r="P7" s="702"/>
      <c r="Q7" s="702"/>
      <c r="R7" s="194"/>
      <c r="S7" s="193"/>
      <c r="T7" s="702"/>
      <c r="U7" s="702"/>
      <c r="V7" s="194"/>
      <c r="W7" s="51"/>
      <c r="X7" s="702"/>
      <c r="Y7" s="702"/>
      <c r="Z7" s="212"/>
    </row>
    <row r="8" spans="1:26" ht="14.1" customHeight="1" x14ac:dyDescent="0.15">
      <c r="A8" s="109"/>
      <c r="C8" s="282" t="s">
        <v>48</v>
      </c>
      <c r="D8" s="694">
        <f>SUM(E6)</f>
        <v>2100</v>
      </c>
      <c r="E8" s="694"/>
      <c r="F8" s="242">
        <f>SUM(F6)</f>
        <v>0</v>
      </c>
      <c r="G8" s="282" t="s">
        <v>48</v>
      </c>
      <c r="H8" s="694">
        <f>SUM(I6)</f>
        <v>640</v>
      </c>
      <c r="I8" s="694"/>
      <c r="J8" s="242">
        <f>SUM(J6)</f>
        <v>0</v>
      </c>
      <c r="K8" s="261"/>
      <c r="L8" s="694"/>
      <c r="M8" s="694"/>
      <c r="N8" s="283"/>
      <c r="O8" s="73"/>
      <c r="P8" s="694"/>
      <c r="Q8" s="694"/>
      <c r="R8" s="283"/>
      <c r="S8" s="261"/>
      <c r="T8" s="694"/>
      <c r="U8" s="694"/>
      <c r="V8" s="283"/>
      <c r="W8" s="73"/>
      <c r="X8" s="694"/>
      <c r="Y8" s="694"/>
      <c r="Z8" s="284"/>
    </row>
    <row r="9" spans="1:26" ht="14.1" customHeight="1" x14ac:dyDescent="0.15">
      <c r="A9" s="110"/>
      <c r="B9" s="76"/>
      <c r="C9" s="222" t="s">
        <v>505</v>
      </c>
      <c r="D9" s="202"/>
      <c r="E9" s="202"/>
      <c r="F9" s="202"/>
      <c r="G9" s="202"/>
      <c r="H9" s="202"/>
      <c r="I9" s="202"/>
      <c r="J9" s="202"/>
      <c r="K9" s="202"/>
      <c r="L9" s="202"/>
      <c r="M9" s="202"/>
      <c r="N9" s="202"/>
      <c r="O9" s="202"/>
      <c r="P9" s="202"/>
      <c r="Q9" s="202"/>
      <c r="R9" s="202"/>
      <c r="S9" s="202"/>
      <c r="T9" s="766" t="s">
        <v>49</v>
      </c>
      <c r="U9" s="766"/>
      <c r="V9" s="771">
        <f>SUM(D8,H8)</f>
        <v>2740</v>
      </c>
      <c r="W9" s="771"/>
      <c r="X9" s="644">
        <f>SUM(F8,J8)</f>
        <v>0</v>
      </c>
      <c r="Y9" s="644"/>
      <c r="Z9" s="645"/>
    </row>
    <row r="10" spans="1:26" ht="14.1" customHeight="1" x14ac:dyDescent="0.15">
      <c r="A10" s="109" t="s">
        <v>136</v>
      </c>
      <c r="C10" s="185" t="s">
        <v>137</v>
      </c>
      <c r="D10" s="702">
        <v>1600</v>
      </c>
      <c r="E10" s="702"/>
      <c r="F10" s="203"/>
      <c r="G10" s="191" t="s">
        <v>137</v>
      </c>
      <c r="H10" s="702">
        <v>2000</v>
      </c>
      <c r="I10" s="702"/>
      <c r="J10" s="203"/>
      <c r="K10" s="191" t="s">
        <v>137</v>
      </c>
      <c r="L10" s="166" t="s">
        <v>62</v>
      </c>
      <c r="M10" s="167">
        <v>760</v>
      </c>
      <c r="N10" s="187"/>
      <c r="O10" s="191" t="s">
        <v>137</v>
      </c>
      <c r="P10" s="723">
        <v>140</v>
      </c>
      <c r="Q10" s="723"/>
      <c r="R10" s="203"/>
      <c r="S10" s="709" t="s">
        <v>13</v>
      </c>
      <c r="T10" s="631"/>
      <c r="U10" s="631"/>
      <c r="V10" s="710"/>
      <c r="W10" s="285" t="s">
        <v>137</v>
      </c>
      <c r="X10" s="769">
        <v>10470</v>
      </c>
      <c r="Y10" s="770"/>
      <c r="Z10" s="190"/>
    </row>
    <row r="11" spans="1:26" ht="14.1" customHeight="1" x14ac:dyDescent="0.15">
      <c r="A11" s="109"/>
      <c r="C11" s="277" t="s">
        <v>485</v>
      </c>
      <c r="D11" s="774">
        <v>1350</v>
      </c>
      <c r="E11" s="774"/>
      <c r="F11" s="203"/>
      <c r="G11" s="21"/>
      <c r="H11" s="615"/>
      <c r="I11" s="615"/>
      <c r="J11" s="203"/>
      <c r="K11" s="277" t="s">
        <v>486</v>
      </c>
      <c r="L11" s="433" t="s">
        <v>62</v>
      </c>
      <c r="M11" s="170">
        <v>590</v>
      </c>
      <c r="N11" s="203"/>
      <c r="O11" s="277" t="s">
        <v>486</v>
      </c>
      <c r="P11" s="615">
        <v>130</v>
      </c>
      <c r="Q11" s="615"/>
      <c r="R11" s="203"/>
      <c r="S11" s="191" t="s">
        <v>137</v>
      </c>
      <c r="T11" s="702">
        <v>110</v>
      </c>
      <c r="U11" s="702"/>
      <c r="V11" s="203"/>
      <c r="W11" s="286" t="s">
        <v>138</v>
      </c>
      <c r="X11" s="767">
        <v>1250</v>
      </c>
      <c r="Y11" s="768"/>
      <c r="Z11" s="207"/>
    </row>
    <row r="12" spans="1:26" ht="14.1" customHeight="1" x14ac:dyDescent="0.15">
      <c r="A12" s="109"/>
      <c r="C12" s="204"/>
      <c r="D12" s="615"/>
      <c r="E12" s="615"/>
      <c r="F12" s="203"/>
      <c r="G12" s="21"/>
      <c r="H12" s="615"/>
      <c r="I12" s="615"/>
      <c r="J12" s="203"/>
      <c r="K12" s="206"/>
      <c r="L12" s="615"/>
      <c r="M12" s="615"/>
      <c r="N12" s="203"/>
      <c r="O12" s="21"/>
      <c r="P12" s="615"/>
      <c r="Q12" s="615"/>
      <c r="R12" s="203"/>
      <c r="S12" s="277" t="s">
        <v>486</v>
      </c>
      <c r="T12" s="615">
        <v>110</v>
      </c>
      <c r="U12" s="615"/>
      <c r="V12" s="203"/>
      <c r="W12" s="286"/>
      <c r="X12" s="767"/>
      <c r="Y12" s="768"/>
      <c r="Z12" s="207"/>
    </row>
    <row r="13" spans="1:26" ht="14.1" customHeight="1" x14ac:dyDescent="0.15">
      <c r="A13" s="109"/>
      <c r="C13" s="204"/>
      <c r="D13" s="615"/>
      <c r="E13" s="615"/>
      <c r="F13" s="203"/>
      <c r="G13" s="21"/>
      <c r="H13" s="615"/>
      <c r="I13" s="615"/>
      <c r="J13" s="203"/>
      <c r="K13" s="206"/>
      <c r="L13" s="615"/>
      <c r="M13" s="615"/>
      <c r="N13" s="203"/>
      <c r="O13" s="21"/>
      <c r="P13" s="615"/>
      <c r="Q13" s="615"/>
      <c r="R13" s="203"/>
      <c r="S13" s="547"/>
      <c r="T13" s="548"/>
      <c r="U13" s="548"/>
      <c r="V13" s="549"/>
      <c r="W13" s="286"/>
      <c r="X13" s="767"/>
      <c r="Y13" s="768"/>
      <c r="Z13" s="207"/>
    </row>
    <row r="14" spans="1:26" ht="14.1" customHeight="1" x14ac:dyDescent="0.15">
      <c r="A14" s="109"/>
      <c r="C14" s="249"/>
      <c r="D14" s="752"/>
      <c r="E14" s="752"/>
      <c r="F14" s="216"/>
      <c r="G14" s="252"/>
      <c r="H14" s="752"/>
      <c r="I14" s="752"/>
      <c r="J14" s="216"/>
      <c r="K14" s="226"/>
      <c r="L14" s="752"/>
      <c r="M14" s="752"/>
      <c r="N14" s="216"/>
      <c r="O14" s="252"/>
      <c r="P14" s="752"/>
      <c r="Q14" s="752"/>
      <c r="R14" s="216"/>
      <c r="S14" s="599" t="s">
        <v>32</v>
      </c>
      <c r="T14" s="600"/>
      <c r="U14" s="600"/>
      <c r="V14" s="601"/>
      <c r="W14" s="287" t="s">
        <v>139</v>
      </c>
      <c r="X14" s="772">
        <v>0</v>
      </c>
      <c r="Y14" s="773"/>
      <c r="Z14" s="207"/>
    </row>
    <row r="15" spans="1:26" ht="14.1" customHeight="1" x14ac:dyDescent="0.15">
      <c r="A15" s="109"/>
      <c r="B15" s="76"/>
      <c r="C15" s="196"/>
      <c r="D15" s="610"/>
      <c r="E15" s="610"/>
      <c r="F15" s="197"/>
      <c r="G15" s="41"/>
      <c r="H15" s="610"/>
      <c r="I15" s="610"/>
      <c r="J15" s="197"/>
      <c r="K15" s="198"/>
      <c r="L15" s="610"/>
      <c r="M15" s="610"/>
      <c r="N15" s="197"/>
      <c r="O15" s="41"/>
      <c r="P15" s="610"/>
      <c r="Q15" s="610"/>
      <c r="R15" s="197"/>
      <c r="S15" s="226" t="s">
        <v>138</v>
      </c>
      <c r="T15" s="550"/>
      <c r="U15" s="243">
        <v>400</v>
      </c>
      <c r="V15" s="203"/>
      <c r="W15" s="41"/>
      <c r="X15" s="610"/>
      <c r="Y15" s="610"/>
      <c r="Z15" s="200"/>
    </row>
    <row r="16" spans="1:26" ht="14.1" customHeight="1" x14ac:dyDescent="0.15">
      <c r="A16" s="109"/>
      <c r="B16" s="765" t="s">
        <v>140</v>
      </c>
      <c r="C16" s="288" t="s">
        <v>141</v>
      </c>
      <c r="D16" s="289" t="s">
        <v>62</v>
      </c>
      <c r="E16" s="164">
        <v>2930</v>
      </c>
      <c r="F16" s="187"/>
      <c r="G16" s="191" t="s">
        <v>141</v>
      </c>
      <c r="H16" s="68" t="s">
        <v>62</v>
      </c>
      <c r="I16" s="280">
        <v>1300</v>
      </c>
      <c r="J16" s="187"/>
      <c r="K16" s="228"/>
      <c r="L16" s="738"/>
      <c r="M16" s="738"/>
      <c r="N16" s="290"/>
      <c r="O16" s="229"/>
      <c r="P16" s="738"/>
      <c r="Q16" s="738"/>
      <c r="R16" s="290"/>
      <c r="S16" s="291" t="s">
        <v>13</v>
      </c>
      <c r="T16" s="292"/>
      <c r="U16" s="293"/>
      <c r="V16" s="123"/>
      <c r="W16" s="229"/>
      <c r="X16" s="738"/>
      <c r="Y16" s="738"/>
      <c r="Z16" s="294"/>
    </row>
    <row r="17" spans="1:26" ht="14.1" customHeight="1" x14ac:dyDescent="0.15">
      <c r="A17" s="109"/>
      <c r="B17" s="721"/>
      <c r="C17" s="295"/>
      <c r="D17" s="735"/>
      <c r="E17" s="736"/>
      <c r="F17" s="242"/>
      <c r="G17" s="41"/>
      <c r="H17" s="610"/>
      <c r="I17" s="610"/>
      <c r="J17" s="197"/>
      <c r="K17" s="198"/>
      <c r="L17" s="610"/>
      <c r="M17" s="610"/>
      <c r="N17" s="197"/>
      <c r="O17" s="41"/>
      <c r="P17" s="610"/>
      <c r="Q17" s="610"/>
      <c r="R17" s="197"/>
      <c r="S17" s="297" t="s">
        <v>141</v>
      </c>
      <c r="T17" s="298" t="s">
        <v>62</v>
      </c>
      <c r="U17" s="299">
        <v>0</v>
      </c>
      <c r="V17" s="242"/>
      <c r="W17" s="41"/>
      <c r="X17" s="610"/>
      <c r="Y17" s="610"/>
      <c r="Z17" s="200"/>
    </row>
    <row r="18" spans="1:26" ht="14.1" customHeight="1" x14ac:dyDescent="0.15">
      <c r="A18" s="109"/>
      <c r="B18" s="55" t="s">
        <v>142</v>
      </c>
      <c r="C18" s="282" t="s">
        <v>143</v>
      </c>
      <c r="D18" s="300" t="s">
        <v>51</v>
      </c>
      <c r="E18" s="296">
        <v>1250</v>
      </c>
      <c r="F18" s="187"/>
      <c r="G18" s="73"/>
      <c r="H18" s="694"/>
      <c r="I18" s="694"/>
      <c r="J18" s="242"/>
      <c r="K18" s="261"/>
      <c r="L18" s="694"/>
      <c r="M18" s="694"/>
      <c r="N18" s="242"/>
      <c r="O18" s="73"/>
      <c r="P18" s="694"/>
      <c r="Q18" s="694"/>
      <c r="R18" s="242"/>
      <c r="S18" s="261"/>
      <c r="T18" s="694"/>
      <c r="U18" s="694"/>
      <c r="V18" s="242"/>
      <c r="W18" s="67"/>
      <c r="X18" s="694"/>
      <c r="Y18" s="694"/>
      <c r="Z18" s="301"/>
    </row>
    <row r="19" spans="1:26" ht="14.1" customHeight="1" x14ac:dyDescent="0.15">
      <c r="A19" s="109"/>
      <c r="B19" s="55" t="s">
        <v>144</v>
      </c>
      <c r="C19" s="282" t="s">
        <v>145</v>
      </c>
      <c r="D19" s="300" t="s">
        <v>51</v>
      </c>
      <c r="E19" s="296">
        <v>2100</v>
      </c>
      <c r="F19" s="187"/>
      <c r="G19" s="73"/>
      <c r="H19" s="694"/>
      <c r="I19" s="694"/>
      <c r="J19" s="242"/>
      <c r="K19" s="261"/>
      <c r="L19" s="694"/>
      <c r="M19" s="694"/>
      <c r="N19" s="242"/>
      <c r="O19" s="73"/>
      <c r="P19" s="694"/>
      <c r="Q19" s="694"/>
      <c r="R19" s="242"/>
      <c r="S19" s="261"/>
      <c r="T19" s="694"/>
      <c r="U19" s="694"/>
      <c r="V19" s="242"/>
      <c r="W19" s="302" t="s">
        <v>145</v>
      </c>
      <c r="X19" s="711">
        <v>1680</v>
      </c>
      <c r="Y19" s="711"/>
      <c r="Z19" s="234"/>
    </row>
    <row r="20" spans="1:26" ht="14.1" customHeight="1" x14ac:dyDescent="0.15">
      <c r="A20" s="109"/>
      <c r="B20" s="55" t="s">
        <v>146</v>
      </c>
      <c r="C20" s="282" t="s">
        <v>300</v>
      </c>
      <c r="D20" s="300" t="s">
        <v>51</v>
      </c>
      <c r="E20" s="296">
        <v>1170</v>
      </c>
      <c r="F20" s="231"/>
      <c r="G20" s="73"/>
      <c r="H20" s="694"/>
      <c r="I20" s="694"/>
      <c r="J20" s="242"/>
      <c r="K20" s="261"/>
      <c r="L20" s="694"/>
      <c r="M20" s="694"/>
      <c r="N20" s="242"/>
      <c r="O20" s="73"/>
      <c r="P20" s="694"/>
      <c r="Q20" s="694"/>
      <c r="R20" s="242"/>
      <c r="S20" s="709" t="s">
        <v>13</v>
      </c>
      <c r="T20" s="631"/>
      <c r="U20" s="631"/>
      <c r="V20" s="710"/>
      <c r="W20" s="302"/>
      <c r="X20" s="711"/>
      <c r="Y20" s="711"/>
      <c r="Z20" s="301"/>
    </row>
    <row r="21" spans="1:26" ht="14.1" customHeight="1" x14ac:dyDescent="0.15">
      <c r="A21" s="109"/>
      <c r="B21" s="647" t="s">
        <v>147</v>
      </c>
      <c r="C21" s="191" t="s">
        <v>148</v>
      </c>
      <c r="D21" s="487" t="s">
        <v>386</v>
      </c>
      <c r="E21" s="280">
        <v>1270</v>
      </c>
      <c r="F21" s="187"/>
      <c r="G21" s="51"/>
      <c r="H21" s="702"/>
      <c r="I21" s="702"/>
      <c r="J21" s="192"/>
      <c r="K21" s="51"/>
      <c r="L21" s="702"/>
      <c r="M21" s="702"/>
      <c r="N21" s="192"/>
      <c r="O21" s="193"/>
      <c r="P21" s="68"/>
      <c r="Q21" s="280"/>
      <c r="R21" s="192"/>
      <c r="S21" s="286"/>
      <c r="T21" s="303"/>
      <c r="U21" s="486"/>
      <c r="V21" s="187"/>
      <c r="W21" s="368"/>
      <c r="X21" s="705"/>
      <c r="Y21" s="705"/>
      <c r="Z21" s="190"/>
    </row>
    <row r="22" spans="1:26" ht="14.1" customHeight="1" x14ac:dyDescent="0.15">
      <c r="A22" s="109"/>
      <c r="B22" s="647"/>
      <c r="C22" s="191" t="s">
        <v>149</v>
      </c>
      <c r="D22" s="169" t="s">
        <v>62</v>
      </c>
      <c r="E22" s="205">
        <v>1550</v>
      </c>
      <c r="F22" s="203"/>
      <c r="G22" s="51"/>
      <c r="H22" s="702"/>
      <c r="I22" s="702"/>
      <c r="J22" s="192"/>
      <c r="K22" s="51"/>
      <c r="L22" s="702"/>
      <c r="M22" s="702"/>
      <c r="N22" s="192"/>
      <c r="O22" s="206"/>
      <c r="P22" s="169"/>
      <c r="Q22" s="170"/>
      <c r="R22" s="192"/>
      <c r="S22" s="319" t="s">
        <v>301</v>
      </c>
      <c r="T22" s="375"/>
      <c r="U22" s="376">
        <v>0</v>
      </c>
      <c r="V22" s="203"/>
      <c r="W22" s="206"/>
      <c r="X22" s="169"/>
      <c r="Y22" s="170"/>
      <c r="Z22" s="207"/>
    </row>
    <row r="23" spans="1:26" ht="14.1" customHeight="1" x14ac:dyDescent="0.15">
      <c r="A23" s="109"/>
      <c r="B23" s="647"/>
      <c r="C23" s="277" t="s">
        <v>150</v>
      </c>
      <c r="D23" s="278" t="s">
        <v>51</v>
      </c>
      <c r="E23" s="279">
        <v>1070</v>
      </c>
      <c r="F23" s="203"/>
      <c r="G23" s="21"/>
      <c r="H23" s="615"/>
      <c r="I23" s="615"/>
      <c r="J23" s="203"/>
      <c r="K23" s="21"/>
      <c r="L23" s="615"/>
      <c r="M23" s="615"/>
      <c r="N23" s="203"/>
      <c r="O23" s="21"/>
      <c r="P23" s="615"/>
      <c r="Q23" s="615"/>
      <c r="R23" s="203"/>
      <c r="S23" s="206"/>
      <c r="T23" s="752"/>
      <c r="U23" s="752"/>
      <c r="V23" s="203"/>
      <c r="W23" s="452"/>
      <c r="X23" s="774"/>
      <c r="Y23" s="774"/>
      <c r="Z23" s="207"/>
    </row>
    <row r="24" spans="1:26" ht="14.1" customHeight="1" x14ac:dyDescent="0.15">
      <c r="A24" s="109"/>
      <c r="B24" s="648"/>
      <c r="C24" s="304"/>
      <c r="D24" s="183"/>
      <c r="E24" s="305"/>
      <c r="F24" s="197"/>
      <c r="G24" s="41"/>
      <c r="H24" s="610"/>
      <c r="I24" s="610"/>
      <c r="J24" s="197"/>
      <c r="K24" s="41"/>
      <c r="L24" s="610"/>
      <c r="M24" s="610"/>
      <c r="N24" s="197"/>
      <c r="O24" s="41"/>
      <c r="P24" s="610"/>
      <c r="Q24" s="610"/>
      <c r="R24" s="197"/>
      <c r="S24" s="306"/>
      <c r="T24" s="775"/>
      <c r="U24" s="776"/>
      <c r="V24" s="199"/>
      <c r="W24" s="307"/>
      <c r="X24" s="778"/>
      <c r="Y24" s="778"/>
      <c r="Z24" s="200"/>
    </row>
    <row r="25" spans="1:26" ht="14.1" customHeight="1" x14ac:dyDescent="0.15">
      <c r="A25" s="109"/>
      <c r="B25" s="55" t="s">
        <v>151</v>
      </c>
      <c r="C25" s="282" t="s">
        <v>152</v>
      </c>
      <c r="D25" s="300" t="s">
        <v>51</v>
      </c>
      <c r="E25" s="296">
        <v>1750</v>
      </c>
      <c r="F25" s="231"/>
      <c r="G25" s="73"/>
      <c r="H25" s="694"/>
      <c r="I25" s="694"/>
      <c r="J25" s="242"/>
      <c r="K25" s="73"/>
      <c r="L25" s="694"/>
      <c r="M25" s="694"/>
      <c r="N25" s="242"/>
      <c r="O25" s="73"/>
      <c r="P25" s="694"/>
      <c r="Q25" s="694"/>
      <c r="R25" s="242"/>
      <c r="S25" s="261"/>
      <c r="T25" s="694"/>
      <c r="U25" s="694"/>
      <c r="V25" s="283"/>
      <c r="W25" s="302" t="s">
        <v>152</v>
      </c>
      <c r="X25" s="711">
        <v>1930</v>
      </c>
      <c r="Y25" s="711"/>
      <c r="Z25" s="234"/>
    </row>
    <row r="26" spans="1:26" ht="14.1" customHeight="1" x14ac:dyDescent="0.15">
      <c r="A26" s="109"/>
      <c r="B26" s="230" t="s">
        <v>283</v>
      </c>
      <c r="C26" s="316" t="s">
        <v>153</v>
      </c>
      <c r="D26" s="317" t="s">
        <v>51</v>
      </c>
      <c r="E26" s="318">
        <v>1220</v>
      </c>
      <c r="F26" s="231"/>
      <c r="G26" s="44"/>
      <c r="H26" s="712"/>
      <c r="I26" s="712"/>
      <c r="J26" s="231"/>
      <c r="K26" s="44"/>
      <c r="L26" s="712"/>
      <c r="M26" s="712"/>
      <c r="N26" s="231"/>
      <c r="O26" s="232"/>
      <c r="P26" s="257"/>
      <c r="Q26" s="243"/>
      <c r="R26" s="231"/>
      <c r="S26" s="232"/>
      <c r="T26" s="712"/>
      <c r="U26" s="712"/>
      <c r="V26" s="233"/>
      <c r="W26" s="480" t="s">
        <v>153</v>
      </c>
      <c r="X26" s="777">
        <v>1350</v>
      </c>
      <c r="Y26" s="777"/>
      <c r="Z26" s="481"/>
    </row>
    <row r="27" spans="1:26" ht="14.1" customHeight="1" x14ac:dyDescent="0.15">
      <c r="A27" s="109"/>
      <c r="C27" s="191"/>
      <c r="D27" s="702"/>
      <c r="E27" s="702"/>
      <c r="F27" s="192"/>
      <c r="G27" s="51"/>
      <c r="H27" s="702"/>
      <c r="I27" s="702"/>
      <c r="J27" s="192"/>
      <c r="K27" s="51"/>
      <c r="L27" s="702"/>
      <c r="M27" s="702"/>
      <c r="N27" s="192"/>
      <c r="O27" s="51"/>
      <c r="P27" s="702"/>
      <c r="Q27" s="702"/>
      <c r="R27" s="192"/>
      <c r="S27" s="193"/>
      <c r="T27" s="702"/>
      <c r="U27" s="702"/>
      <c r="V27" s="194"/>
      <c r="W27" s="51"/>
      <c r="X27" s="702"/>
      <c r="Y27" s="702"/>
      <c r="Z27" s="195"/>
    </row>
    <row r="28" spans="1:26" ht="14.1" customHeight="1" x14ac:dyDescent="0.15">
      <c r="A28" s="109"/>
      <c r="C28" s="221" t="s">
        <v>48</v>
      </c>
      <c r="D28" s="610">
        <f>SUM(D10:E17,E18:E26)</f>
        <v>17260</v>
      </c>
      <c r="E28" s="610"/>
      <c r="F28" s="197">
        <f>SUM(F10:F11,F16:F26)</f>
        <v>0</v>
      </c>
      <c r="G28" s="221" t="s">
        <v>48</v>
      </c>
      <c r="H28" s="610">
        <f>SUM(H10,I16)</f>
        <v>3300</v>
      </c>
      <c r="I28" s="610"/>
      <c r="J28" s="197">
        <f>SUM(J10,J16)</f>
        <v>0</v>
      </c>
      <c r="K28" s="221" t="s">
        <v>48</v>
      </c>
      <c r="L28" s="610">
        <f>SUM(M10:M11)</f>
        <v>1350</v>
      </c>
      <c r="M28" s="610"/>
      <c r="N28" s="197">
        <f>SUM(N10:N11)</f>
        <v>0</v>
      </c>
      <c r="O28" s="221" t="s">
        <v>48</v>
      </c>
      <c r="P28" s="610">
        <f>SUM(P10:Q11)</f>
        <v>270</v>
      </c>
      <c r="Q28" s="610"/>
      <c r="R28" s="197">
        <f>SUM(R10:R11)</f>
        <v>0</v>
      </c>
      <c r="S28" s="221" t="s">
        <v>48</v>
      </c>
      <c r="T28" s="610">
        <f>SUM(T11,T12,U15)</f>
        <v>620</v>
      </c>
      <c r="U28" s="610"/>
      <c r="V28" s="197">
        <f>SUM(V11:V12,V15)</f>
        <v>0</v>
      </c>
      <c r="W28" s="39" t="s">
        <v>48</v>
      </c>
      <c r="X28" s="610">
        <f>SUM(X10:Y27)</f>
        <v>16680</v>
      </c>
      <c r="Y28" s="610"/>
      <c r="Z28" s="200">
        <f>SUM(Z10:Z14,Z19,Z21:Z26)</f>
        <v>0</v>
      </c>
    </row>
    <row r="29" spans="1:26" ht="14.1" customHeight="1" x14ac:dyDescent="0.15">
      <c r="A29" s="110"/>
      <c r="B29" s="76"/>
      <c r="C29" s="222" t="s">
        <v>506</v>
      </c>
      <c r="D29" s="202"/>
      <c r="E29" s="202"/>
      <c r="F29" s="202"/>
      <c r="G29" s="202"/>
      <c r="H29" s="202"/>
      <c r="I29" s="202"/>
      <c r="J29" s="202"/>
      <c r="K29" s="202"/>
      <c r="L29" s="202"/>
      <c r="M29" s="202"/>
      <c r="N29" s="202"/>
      <c r="O29" s="202"/>
      <c r="P29" s="202"/>
      <c r="Q29" s="202"/>
      <c r="R29" s="202"/>
      <c r="S29" s="202"/>
      <c r="T29" s="766" t="s">
        <v>49</v>
      </c>
      <c r="U29" s="766"/>
      <c r="V29" s="771">
        <f>SUM(D28,H28,L28,P28,T28,X28)</f>
        <v>39480</v>
      </c>
      <c r="W29" s="771"/>
      <c r="X29" s="644">
        <f>SUM(F28,J28,N28,R28,V28,Z28)</f>
        <v>0</v>
      </c>
      <c r="Y29" s="644"/>
      <c r="Z29" s="645"/>
    </row>
    <row r="30" spans="1:26" ht="14.1" customHeight="1" x14ac:dyDescent="0.15">
      <c r="D30" s="603"/>
      <c r="E30" s="603"/>
      <c r="H30" s="603"/>
      <c r="I30" s="603"/>
      <c r="L30" s="603"/>
      <c r="M30" s="603"/>
      <c r="P30" s="603"/>
      <c r="Q30" s="603"/>
      <c r="S30" s="223"/>
      <c r="T30" s="611" t="s">
        <v>229</v>
      </c>
      <c r="U30" s="612"/>
      <c r="V30" s="685">
        <f>SUM(V9,V29,)</f>
        <v>42220</v>
      </c>
      <c r="W30" s="686"/>
      <c r="X30" s="638">
        <f>SUM(X9,X29)</f>
        <v>0</v>
      </c>
      <c r="Y30" s="638"/>
      <c r="Z30" s="639"/>
    </row>
    <row r="31" spans="1:26" ht="14.1" customHeight="1" x14ac:dyDescent="0.15">
      <c r="A31" s="122"/>
      <c r="C31" s="309"/>
      <c r="D31" s="310"/>
      <c r="E31" s="311"/>
      <c r="F31" s="312"/>
      <c r="H31" s="730"/>
      <c r="I31" s="730"/>
      <c r="J31" s="313"/>
      <c r="L31" s="730"/>
      <c r="M31" s="730"/>
      <c r="N31" s="313"/>
      <c r="P31" s="730"/>
      <c r="Q31" s="730"/>
      <c r="R31" s="313"/>
      <c r="S31" s="223"/>
      <c r="T31" s="779"/>
      <c r="U31" s="779"/>
      <c r="V31" s="313"/>
      <c r="W31" s="309"/>
      <c r="X31" s="769"/>
      <c r="Y31" s="769"/>
      <c r="Z31" s="314"/>
    </row>
    <row r="32" spans="1:26" x14ac:dyDescent="0.15">
      <c r="C32" s="1" t="s">
        <v>369</v>
      </c>
      <c r="F32" s="308"/>
      <c r="G32" s="308"/>
      <c r="H32" s="308"/>
      <c r="I32" s="308"/>
      <c r="J32" s="308"/>
      <c r="K32" s="308"/>
      <c r="L32" s="308"/>
      <c r="M32" s="308"/>
      <c r="N32" s="308"/>
      <c r="O32" s="308"/>
      <c r="S32" s="223"/>
      <c r="X32" s="603"/>
      <c r="Y32" s="603"/>
    </row>
    <row r="33" spans="3:26" x14ac:dyDescent="0.15">
      <c r="C33" s="1" t="s">
        <v>375</v>
      </c>
      <c r="P33" s="603"/>
      <c r="Q33" s="603"/>
      <c r="S33" s="223"/>
      <c r="T33" s="603"/>
      <c r="U33" s="603"/>
      <c r="X33" s="603"/>
      <c r="Y33" s="603"/>
    </row>
    <row r="34" spans="3:26" x14ac:dyDescent="0.15">
      <c r="C34" s="122" t="s">
        <v>382</v>
      </c>
      <c r="L34" s="603"/>
      <c r="M34" s="603"/>
      <c r="P34" s="603"/>
      <c r="Q34" s="603"/>
      <c r="S34" s="223"/>
      <c r="T34" s="603"/>
      <c r="U34" s="603"/>
      <c r="X34" s="603"/>
      <c r="Y34" s="603"/>
    </row>
    <row r="35" spans="3:26" x14ac:dyDescent="0.15">
      <c r="C35" s="122" t="s">
        <v>385</v>
      </c>
    </row>
    <row r="36" spans="3:26" x14ac:dyDescent="0.15">
      <c r="C36" s="1" t="s">
        <v>387</v>
      </c>
    </row>
    <row r="37" spans="3:26" x14ac:dyDescent="0.15">
      <c r="C37" s="1" t="s">
        <v>487</v>
      </c>
    </row>
    <row r="38" spans="3:26" x14ac:dyDescent="0.15">
      <c r="C38" s="1" t="s">
        <v>488</v>
      </c>
      <c r="D38" s="308"/>
      <c r="E38" s="308"/>
    </row>
    <row r="39" spans="3:26" x14ac:dyDescent="0.15">
      <c r="C39" s="1" t="s">
        <v>489</v>
      </c>
      <c r="D39" s="308"/>
      <c r="E39" s="308"/>
      <c r="T39" s="603"/>
      <c r="U39" s="603"/>
      <c r="X39" s="603"/>
      <c r="Y39" s="603"/>
    </row>
    <row r="40" spans="3:26" ht="13.5" x14ac:dyDescent="0.15">
      <c r="R40" s="642" t="s">
        <v>510</v>
      </c>
      <c r="S40" s="642"/>
      <c r="T40" s="642"/>
      <c r="U40" s="642"/>
      <c r="V40" s="642"/>
      <c r="W40" s="642"/>
      <c r="X40" s="642"/>
      <c r="Y40" s="642"/>
      <c r="Z40" s="642"/>
    </row>
  </sheetData>
  <mergeCells count="168">
    <mergeCell ref="R40:Z40"/>
    <mergeCell ref="P27:Q27"/>
    <mergeCell ref="P28:Q28"/>
    <mergeCell ref="V29:W29"/>
    <mergeCell ref="X29:Z29"/>
    <mergeCell ref="X31:Y31"/>
    <mergeCell ref="T31:U31"/>
    <mergeCell ref="X30:Z30"/>
    <mergeCell ref="T39:U39"/>
    <mergeCell ref="V30:W30"/>
    <mergeCell ref="X27:Y27"/>
    <mergeCell ref="P33:Q33"/>
    <mergeCell ref="X33:Y33"/>
    <mergeCell ref="T33:U33"/>
    <mergeCell ref="X39:Y39"/>
    <mergeCell ref="L31:M31"/>
    <mergeCell ref="P31:Q31"/>
    <mergeCell ref="H31:I31"/>
    <mergeCell ref="L34:M34"/>
    <mergeCell ref="P34:Q34"/>
    <mergeCell ref="T34:U34"/>
    <mergeCell ref="X34:Y34"/>
    <mergeCell ref="D30:E30"/>
    <mergeCell ref="P25:Q25"/>
    <mergeCell ref="H30:I30"/>
    <mergeCell ref="H27:I27"/>
    <mergeCell ref="D28:E28"/>
    <mergeCell ref="D27:E27"/>
    <mergeCell ref="L27:M27"/>
    <mergeCell ref="H28:I28"/>
    <mergeCell ref="X32:Y32"/>
    <mergeCell ref="T24:U24"/>
    <mergeCell ref="T29:U29"/>
    <mergeCell ref="X28:Y28"/>
    <mergeCell ref="T27:U27"/>
    <mergeCell ref="T30:U30"/>
    <mergeCell ref="L24:M24"/>
    <mergeCell ref="L21:M21"/>
    <mergeCell ref="L22:M22"/>
    <mergeCell ref="P24:Q24"/>
    <mergeCell ref="L26:M26"/>
    <mergeCell ref="P23:Q23"/>
    <mergeCell ref="X23:Y23"/>
    <mergeCell ref="X26:Y26"/>
    <mergeCell ref="T25:U25"/>
    <mergeCell ref="X24:Y24"/>
    <mergeCell ref="X25:Y25"/>
    <mergeCell ref="T23:U23"/>
    <mergeCell ref="L25:M25"/>
    <mergeCell ref="T26:U26"/>
    <mergeCell ref="X21:Y21"/>
    <mergeCell ref="T28:U28"/>
    <mergeCell ref="L30:M30"/>
    <mergeCell ref="P30:Q30"/>
    <mergeCell ref="L28:M28"/>
    <mergeCell ref="H19:I19"/>
    <mergeCell ref="D10:E10"/>
    <mergeCell ref="H8:I8"/>
    <mergeCell ref="H10:I10"/>
    <mergeCell ref="H11:I11"/>
    <mergeCell ref="D8:E8"/>
    <mergeCell ref="D11:E11"/>
    <mergeCell ref="L12:M12"/>
    <mergeCell ref="L13:M13"/>
    <mergeCell ref="L14:M14"/>
    <mergeCell ref="L8:M8"/>
    <mergeCell ref="D14:E14"/>
    <mergeCell ref="H12:I12"/>
    <mergeCell ref="D13:E13"/>
    <mergeCell ref="H13:I13"/>
    <mergeCell ref="D12:E12"/>
    <mergeCell ref="H14:I14"/>
    <mergeCell ref="D15:E15"/>
    <mergeCell ref="X6:Y6"/>
    <mergeCell ref="X20:Y20"/>
    <mergeCell ref="X16:Y16"/>
    <mergeCell ref="X14:Y14"/>
    <mergeCell ref="X15:Y15"/>
    <mergeCell ref="X19:Y19"/>
    <mergeCell ref="X18:Y18"/>
    <mergeCell ref="X17:Y17"/>
    <mergeCell ref="P11:Q11"/>
    <mergeCell ref="X11:Y11"/>
    <mergeCell ref="T11:U11"/>
    <mergeCell ref="S20:V20"/>
    <mergeCell ref="T19:U19"/>
    <mergeCell ref="T18:U18"/>
    <mergeCell ref="P19:Q19"/>
    <mergeCell ref="P17:Q17"/>
    <mergeCell ref="P14:Q14"/>
    <mergeCell ref="P18:Q18"/>
    <mergeCell ref="P15:Q15"/>
    <mergeCell ref="P16:Q16"/>
    <mergeCell ref="P20:Q20"/>
    <mergeCell ref="S14:V14"/>
    <mergeCell ref="T8:U8"/>
    <mergeCell ref="Y2:Z2"/>
    <mergeCell ref="Y3:Z3"/>
    <mergeCell ref="W2:X2"/>
    <mergeCell ref="W3:X3"/>
    <mergeCell ref="L6:M6"/>
    <mergeCell ref="U2:V2"/>
    <mergeCell ref="P8:Q8"/>
    <mergeCell ref="P13:Q13"/>
    <mergeCell ref="T9:U9"/>
    <mergeCell ref="P10:Q10"/>
    <mergeCell ref="P12:Q12"/>
    <mergeCell ref="X12:Y12"/>
    <mergeCell ref="X13:Y13"/>
    <mergeCell ref="T12:U12"/>
    <mergeCell ref="X10:Y10"/>
    <mergeCell ref="S10:V10"/>
    <mergeCell ref="X8:Y8"/>
    <mergeCell ref="X9:Z9"/>
    <mergeCell ref="T7:U7"/>
    <mergeCell ref="V9:W9"/>
    <mergeCell ref="T6:U6"/>
    <mergeCell ref="U3:V3"/>
    <mergeCell ref="X5:Y5"/>
    <mergeCell ref="M3:R3"/>
    <mergeCell ref="H22:I22"/>
    <mergeCell ref="T5:U5"/>
    <mergeCell ref="A4:A5"/>
    <mergeCell ref="B4:B5"/>
    <mergeCell ref="D5:E5"/>
    <mergeCell ref="H5:I5"/>
    <mergeCell ref="C4:F4"/>
    <mergeCell ref="G4:J4"/>
    <mergeCell ref="P6:Q6"/>
    <mergeCell ref="S4:V4"/>
    <mergeCell ref="B21:B24"/>
    <mergeCell ref="H23:I23"/>
    <mergeCell ref="H18:I18"/>
    <mergeCell ref="B16:B17"/>
    <mergeCell ref="H17:I17"/>
    <mergeCell ref="L19:M19"/>
    <mergeCell ref="L23:M23"/>
    <mergeCell ref="L15:M15"/>
    <mergeCell ref="L16:M16"/>
    <mergeCell ref="L18:M18"/>
    <mergeCell ref="L20:M20"/>
    <mergeCell ref="H24:I24"/>
    <mergeCell ref="L17:M17"/>
    <mergeCell ref="H15:I15"/>
    <mergeCell ref="C2:D2"/>
    <mergeCell ref="E2:J2"/>
    <mergeCell ref="S2:T2"/>
    <mergeCell ref="D7:E7"/>
    <mergeCell ref="H7:I7"/>
    <mergeCell ref="L7:M7"/>
    <mergeCell ref="W4:Z4"/>
    <mergeCell ref="D17:E17"/>
    <mergeCell ref="H26:I26"/>
    <mergeCell ref="H21:I21"/>
    <mergeCell ref="H25:I25"/>
    <mergeCell ref="H20:I20"/>
    <mergeCell ref="M2:R2"/>
    <mergeCell ref="K2:L2"/>
    <mergeCell ref="P7:Q7"/>
    <mergeCell ref="X7:Y7"/>
    <mergeCell ref="S3:T3"/>
    <mergeCell ref="O4:R4"/>
    <mergeCell ref="P5:Q5"/>
    <mergeCell ref="C3:D3"/>
    <mergeCell ref="E3:J3"/>
    <mergeCell ref="K3:L3"/>
    <mergeCell ref="L5:M5"/>
    <mergeCell ref="K4:N4"/>
  </mergeCells>
  <phoneticPr fontId="2"/>
  <conditionalFormatting sqref="F6 J6 N10 F16 J16 V17 F18:F26 V21:V22 F31">
    <cfRule type="expression" dxfId="23" priority="6" stopIfTrue="1">
      <formula>E6&lt;F6</formula>
    </cfRule>
  </conditionalFormatting>
  <conditionalFormatting sqref="F8 J8 J10 R10 F10:F11 Z10:Z14 Z19 Z25:Z26 F28 J28 N28 R28 V28 Z28 Z31">
    <cfRule type="expression" dxfId="22" priority="5" stopIfTrue="1">
      <formula>D8&lt;F8</formula>
    </cfRule>
  </conditionalFormatting>
  <conditionalFormatting sqref="V11 V14">
    <cfRule type="expression" dxfId="21" priority="2" stopIfTrue="1">
      <formula>T11&lt;V11</formula>
    </cfRule>
  </conditionalFormatting>
  <conditionalFormatting sqref="V15">
    <cfRule type="cellIs" dxfId="20" priority="1" operator="greaterThan">
      <formula>$U$15</formula>
    </cfRule>
  </conditionalFormatting>
  <conditionalFormatting sqref="X9:Z9 X29:X30">
    <cfRule type="expression" dxfId="19" priority="3" stopIfTrue="1">
      <formula>V9&lt;X9</formula>
    </cfRule>
  </conditionalFormatting>
  <conditionalFormatting sqref="Z22">
    <cfRule type="expression" dxfId="18" priority="4" stopIfTrue="1">
      <formula>Y22&lt;Z22</formula>
    </cfRule>
  </conditionalFormatting>
  <pageMargins left="0.23622047244094491" right="0.19685039370078741" top="0.19685039370078741"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表紙</vt:lpstr>
      <vt:lpstr>災害免責</vt:lpstr>
      <vt:lpstr>人口・世帯数2024.2月 </vt:lpstr>
      <vt:lpstr>一覧</vt:lpstr>
      <vt:lpstr>盛岡市</vt:lpstr>
      <vt:lpstr>滝沢市・岩手郡・八幡平市・紫波郡</vt:lpstr>
      <vt:lpstr>花巻市・北上市・和賀郡・遠野市</vt:lpstr>
      <vt:lpstr>奥州市</vt:lpstr>
      <vt:lpstr>西・東磐井郡・一関市</vt:lpstr>
      <vt:lpstr>上閉伊郡釜石市気仙郡大船渡市陸前高田市</vt:lpstr>
      <vt:lpstr>宮古市・下閉伊郡</vt:lpstr>
      <vt:lpstr>二戸郡・二戸市・九戸郡・久慈市</vt:lpstr>
      <vt:lpstr>宮古市・下閉伊郡!Print_Area</vt:lpstr>
      <vt:lpstr>災害免責!Print_Area</vt:lpstr>
      <vt:lpstr>盛岡市!Print_Area</vt:lpstr>
      <vt:lpstr>表紙!Print_Area</vt:lpstr>
    </vt:vector>
  </TitlesOfParts>
  <Company>岩手OC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北東北IS_間宮みどり</cp:lastModifiedBy>
  <cp:lastPrinted>2024-03-29T05:59:36Z</cp:lastPrinted>
  <dcterms:created xsi:type="dcterms:W3CDTF">2006-01-16T00:58:31Z</dcterms:created>
  <dcterms:modified xsi:type="dcterms:W3CDTF">2024-03-29T06:04:08Z</dcterms:modified>
</cp:coreProperties>
</file>