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HP\"/>
    </mc:Choice>
  </mc:AlternateContent>
  <xr:revisionPtr revIDLastSave="0" documentId="13_ncr:1_{E85C2C5E-DA1F-4B8F-A70C-25478065F3E6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'１０小樽市'!$A$1:$Y$137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'２２白老・有珠・虻田②'!$A$1:$Y$137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'３８稚内・枝幸'!$A$1:$Y$140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H146" i="2"/>
  <c r="H153" i="2" s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H75" i="2"/>
  <c r="O75" i="2" s="1"/>
  <c r="H74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5" i="41"/>
  <c r="I45" i="41"/>
  <c r="F117" i="2" s="1"/>
  <c r="I75" i="41"/>
  <c r="F118" i="2" s="1"/>
  <c r="I95" i="41"/>
  <c r="I115" i="41"/>
  <c r="F120" i="2" s="1"/>
  <c r="Q115" i="41"/>
  <c r="H120" i="2" s="1"/>
  <c r="Q45" i="41"/>
  <c r="H117" i="2" s="1"/>
  <c r="Q75" i="4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N135" i="46" s="1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E45" i="48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T95" i="5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I75" i="28"/>
  <c r="F78" i="2" s="1"/>
  <c r="I75" i="30"/>
  <c r="F82" i="2" s="1"/>
  <c r="I45" i="31"/>
  <c r="F83" i="2" s="1"/>
  <c r="Q45" i="31"/>
  <c r="U45" i="31"/>
  <c r="I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H22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55" i="2" s="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25" i="2" s="1"/>
  <c r="I35" i="2" s="1"/>
  <c r="U45" i="22"/>
  <c r="I56" i="2" s="1"/>
  <c r="U45" i="23"/>
  <c r="I57" i="2" s="1"/>
  <c r="U45" i="27"/>
  <c r="I74" i="2" s="1"/>
  <c r="U45" i="28"/>
  <c r="I76" i="2" s="1"/>
  <c r="U75" i="28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R135" i="21" s="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J135" i="27" s="1"/>
  <c r="M95" i="27"/>
  <c r="M115" i="27"/>
  <c r="Q75" i="27"/>
  <c r="Q95" i="27"/>
  <c r="Q115" i="27"/>
  <c r="U75" i="27"/>
  <c r="U95" i="27"/>
  <c r="U115" i="27"/>
  <c r="Y75" i="27"/>
  <c r="Y95" i="27"/>
  <c r="Y115" i="27"/>
  <c r="V135" i="27" s="1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H75" i="5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L95" i="9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H75" i="12"/>
  <c r="L75" i="12"/>
  <c r="K75" i="12" s="1"/>
  <c r="P75" i="12"/>
  <c r="O75" i="12" s="1"/>
  <c r="T75" i="12"/>
  <c r="S75" i="12" s="1"/>
  <c r="X75" i="12"/>
  <c r="W75" i="12" s="1"/>
  <c r="D95" i="12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L95" i="21"/>
  <c r="K95" i="21" s="1"/>
  <c r="P95" i="21"/>
  <c r="O95" i="21" s="1"/>
  <c r="T95" i="2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L95" i="22"/>
  <c r="K95" i="22" s="1"/>
  <c r="P95" i="22"/>
  <c r="O95" i="22" s="1"/>
  <c r="T95" i="22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L115" i="27"/>
  <c r="K115" i="27" s="1"/>
  <c r="P115" i="27"/>
  <c r="O115" i="27" s="1"/>
  <c r="T115" i="27"/>
  <c r="S115" i="27" s="1"/>
  <c r="X115" i="27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H75" i="29"/>
  <c r="G75" i="29" s="1"/>
  <c r="L75" i="29"/>
  <c r="K75" i="29" s="1"/>
  <c r="P75" i="29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P95" i="30"/>
  <c r="O95" i="30" s="1"/>
  <c r="T95" i="30"/>
  <c r="S95" i="30" s="1"/>
  <c r="X95" i="30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95" i="49"/>
  <c r="O115" i="33"/>
  <c r="C115" i="48"/>
  <c r="C75" i="49"/>
  <c r="W115" i="48"/>
  <c r="G95" i="22"/>
  <c r="I102" i="2"/>
  <c r="S115" i="4"/>
  <c r="C95" i="12"/>
  <c r="G75" i="4"/>
  <c r="O95" i="51"/>
  <c r="O45" i="40"/>
  <c r="G95" i="40"/>
  <c r="G115" i="39"/>
  <c r="O115" i="9"/>
  <c r="E141" i="2"/>
  <c r="I78" i="2"/>
  <c r="C115" i="42"/>
  <c r="G95" i="9"/>
  <c r="C45" i="51"/>
  <c r="O95" i="48"/>
  <c r="C95" i="44"/>
  <c r="E119" i="2"/>
  <c r="O95" i="36"/>
  <c r="K59" i="2"/>
  <c r="K115" i="16"/>
  <c r="C75" i="5"/>
  <c r="K75" i="48"/>
  <c r="S95" i="22"/>
  <c r="S115" i="6"/>
  <c r="S75" i="3"/>
  <c r="C45" i="34"/>
  <c r="G157" i="2"/>
  <c r="G98" i="2"/>
  <c r="G74" i="2"/>
  <c r="G95" i="50"/>
  <c r="G95" i="37"/>
  <c r="K115" i="39"/>
  <c r="G115" i="35"/>
  <c r="E157" i="2"/>
  <c r="O95" i="14"/>
  <c r="I31" i="2"/>
  <c r="I44" i="2"/>
  <c r="I84" i="2"/>
  <c r="K75" i="51"/>
  <c r="E41" i="2"/>
  <c r="G106" i="2"/>
  <c r="I17" i="2"/>
  <c r="W95" i="30"/>
  <c r="F91" i="2"/>
  <c r="F99" i="2"/>
  <c r="K81" i="2"/>
  <c r="G32" i="2"/>
  <c r="G130" i="2"/>
  <c r="E47" i="2"/>
  <c r="O115" i="44"/>
  <c r="O75" i="29"/>
  <c r="K45" i="40"/>
  <c r="K115" i="12"/>
  <c r="W115" i="27"/>
  <c r="G95" i="21"/>
  <c r="K75" i="34"/>
  <c r="G75" i="5"/>
  <c r="G75" i="12"/>
  <c r="F76" i="2"/>
  <c r="K150" i="2"/>
  <c r="O95" i="4"/>
  <c r="K95" i="30"/>
  <c r="C115" i="23"/>
  <c r="K95" i="9"/>
  <c r="G12" i="2"/>
  <c r="C75" i="12"/>
  <c r="G75" i="3"/>
  <c r="C115" i="25"/>
  <c r="O115" i="47"/>
  <c r="E25" i="2"/>
  <c r="G75" i="30"/>
  <c r="S75" i="42"/>
  <c r="H118" i="2"/>
  <c r="K45" i="52"/>
  <c r="S95" i="51"/>
  <c r="W115" i="50"/>
  <c r="O115" i="37"/>
  <c r="K95" i="49"/>
  <c r="E95" i="2"/>
  <c r="K115" i="36"/>
  <c r="W95" i="7"/>
  <c r="F14" i="2"/>
  <c r="G75" i="50"/>
  <c r="O45" i="43"/>
  <c r="G115" i="27"/>
  <c r="C75" i="29"/>
  <c r="C115" i="24"/>
  <c r="S95" i="21"/>
  <c r="W95" i="19"/>
  <c r="B135" i="12" l="1"/>
  <c r="F135" i="36"/>
  <c r="B135" i="34"/>
  <c r="F135" i="49"/>
  <c r="O92" i="2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21" i="2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G24" i="2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G104" i="2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H162" i="2" s="1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G159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G9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54" i="2" s="1"/>
  <c r="G140" i="2"/>
  <c r="J135" i="47"/>
  <c r="O45" i="2"/>
  <c r="A95" i="15"/>
  <c r="A75" i="32"/>
  <c r="M64" i="2"/>
  <c r="K162" i="2" s="1"/>
  <c r="F71" i="2"/>
  <c r="A115" i="26"/>
  <c r="G71" i="2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132" i="2"/>
  <c r="G122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G113" i="2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A134" i="21" l="1"/>
  <c r="D24" i="1" s="1"/>
  <c r="G64" i="2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O22" i="2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O6" i="2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G36" i="2"/>
  <c r="G144" i="2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I161" i="2" s="1"/>
  <c r="N103" i="2"/>
  <c r="O103" i="2"/>
  <c r="A134" i="38"/>
  <c r="L11" i="1" s="1"/>
  <c r="U1" i="24"/>
  <c r="A27" i="1" s="1"/>
  <c r="N85" i="2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O93" i="2"/>
  <c r="K26" i="1"/>
  <c r="O122" i="2"/>
  <c r="B121" i="2"/>
  <c r="N122" i="2"/>
  <c r="E161" i="2"/>
  <c r="K160" i="2"/>
  <c r="M165" i="2" s="1"/>
  <c r="O24" i="2"/>
  <c r="B22" i="2" s="1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s="1"/>
  <c r="M28" i="1" s="1"/>
  <c r="W1" i="40" l="1"/>
  <c r="W1" i="43"/>
  <c r="W1" i="39"/>
  <c r="W1" i="3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4"/>
  <c r="W1" i="12"/>
  <c r="W1" i="49"/>
  <c r="W1" i="44"/>
  <c r="W1" i="47"/>
  <c r="W1" i="19"/>
  <c r="W1" i="23"/>
  <c r="W1" i="50"/>
  <c r="W1" i="8"/>
  <c r="W1" i="15"/>
  <c r="W1" i="25"/>
  <c r="W1" i="42"/>
  <c r="W1" i="13"/>
  <c r="W1" i="32"/>
  <c r="W1" i="17"/>
  <c r="W1" i="31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J2" i="2"/>
</calcChain>
</file>

<file path=xl/sharedStrings.xml><?xml version="1.0" encoding="utf-8"?>
<sst xmlns="http://schemas.openxmlformats.org/spreadsheetml/2006/main" count="81582" uniqueCount="2860">
  <si>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</si>
  <si>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</si>
  <si>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</si>
  <si>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</si>
  <si>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</si>
  <si>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</si>
  <si>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</si>
  <si>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</si>
  <si>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</si>
  <si>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</si>
  <si>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</si>
  <si>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</si>
  <si>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</si>
  <si>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</si>
  <si>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</si>
  <si>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</si>
  <si>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</si>
  <si>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</si>
  <si>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</si>
  <si>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</si>
  <si>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</si>
  <si>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</si>
  <si>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</si>
  <si>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</si>
  <si>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</si>
  <si>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</si>
  <si>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</si>
  <si>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</si>
  <si>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</si>
  <si>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</si>
  <si>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</si>
  <si>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</si>
  <si>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</si>
  <si>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</si>
  <si>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</si>
  <si>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</si>
  <si>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</si>
  <si>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</si>
  <si>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</si>
  <si>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</si>
  <si>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</si>
  <si>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</si>
  <si>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</si>
  <si>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</si>
  <si>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</si>
  <si>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</si>
  <si>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</si>
  <si>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</si>
  <si>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</si>
  <si>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</si>
  <si>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</si>
  <si>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</si>
  <si>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</si>
  <si>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</si>
  <si>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</si>
  <si>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</si>
  <si>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</si>
  <si>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</si>
  <si>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</si>
  <si>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</si>
  <si>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</si>
  <si>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</si>
  <si>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</si>
  <si>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</si>
  <si>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</si>
  <si>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</si>
  <si>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</si>
  <si>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</si>
  <si>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</si>
  <si>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</si>
  <si>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</si>
  <si>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</si>
  <si>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</si>
  <si>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北見東</t>
  </si>
  <si>
    <t>相ノ内</t>
  </si>
  <si>
    <t>厚別もみじ台</t>
  </si>
  <si>
    <t>北見西部</t>
  </si>
  <si>
    <t>北見北部</t>
  </si>
  <si>
    <t>端野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</si>
  <si>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</si>
  <si>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</si>
  <si>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</si>
  <si>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</si>
  <si>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</si>
  <si>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</si>
  <si>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</si>
  <si>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</si>
  <si>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</si>
  <si>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</si>
  <si>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</si>
  <si>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</si>
  <si>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</si>
  <si>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</si>
  <si>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</si>
  <si>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</si>
  <si>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</si>
  <si>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</si>
  <si>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</si>
  <si>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</si>
  <si>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</si>
  <si>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</si>
  <si>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</si>
  <si>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</si>
  <si>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</si>
  <si>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</si>
  <si>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</si>
  <si>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</si>
  <si>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</si>
  <si>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</si>
  <si>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</si>
  <si>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</si>
  <si>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石狩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</si>
  <si>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</si>
  <si>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</si>
  <si>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</si>
  <si>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</si>
  <si>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</si>
  <si>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</si>
  <si>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</si>
  <si>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</si>
  <si>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</si>
  <si>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</si>
  <si>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</si>
  <si>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</si>
  <si>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</si>
  <si>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</si>
  <si>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</si>
  <si>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</si>
  <si>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</si>
  <si>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</si>
  <si>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</si>
  <si>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月寒東</t>
  </si>
  <si>
    <t>南月寒</t>
  </si>
  <si>
    <t>福住</t>
  </si>
  <si>
    <t>平岡</t>
  </si>
  <si>
    <t>清田</t>
  </si>
  <si>
    <t>真栄</t>
  </si>
  <si>
    <t>清田里塚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</si>
  <si>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</si>
  <si>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</si>
  <si>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</si>
  <si>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</si>
  <si>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</si>
  <si>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</si>
  <si>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</si>
  <si>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</si>
  <si>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</si>
  <si>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</si>
  <si>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</si>
  <si>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</si>
  <si>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</si>
  <si>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</si>
  <si>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</si>
  <si>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</si>
  <si>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</si>
  <si>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</si>
  <si>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</si>
  <si>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</si>
  <si>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恵庭中央</t>
  </si>
  <si>
    <t>恵庭</t>
  </si>
  <si>
    <t>千歳東部</t>
  </si>
  <si>
    <t>千歳中央</t>
  </si>
  <si>
    <t>千歳西部</t>
  </si>
  <si>
    <t>千歳北部</t>
  </si>
  <si>
    <t>千歳北栄</t>
  </si>
  <si>
    <t>望来</t>
  </si>
  <si>
    <t>新篠津</t>
  </si>
  <si>
    <t>浜益</t>
  </si>
  <si>
    <t>太美</t>
  </si>
  <si>
    <t>柏木</t>
  </si>
  <si>
    <t>朝里</t>
  </si>
  <si>
    <t>小樽駅前</t>
  </si>
  <si>
    <t>小樽手宮</t>
  </si>
  <si>
    <t>東小樽</t>
  </si>
  <si>
    <t>小樽長橋</t>
  </si>
  <si>
    <t>汐見台</t>
  </si>
  <si>
    <t>小樽南部</t>
  </si>
  <si>
    <t>南小樽</t>
  </si>
  <si>
    <t>小樽商大通</t>
  </si>
  <si>
    <t>小樽中央</t>
  </si>
  <si>
    <t>小樽緑町</t>
  </si>
  <si>
    <t>朝里桜町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</si>
  <si>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</si>
  <si>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</si>
  <si>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</si>
  <si>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</si>
  <si>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</si>
  <si>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</si>
  <si>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</si>
  <si>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</si>
  <si>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</si>
  <si>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</si>
  <si>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</si>
  <si>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</si>
  <si>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</si>
  <si>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</si>
  <si>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</si>
  <si>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</si>
  <si>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</si>
  <si>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</si>
  <si>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</si>
  <si>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</si>
  <si>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</si>
  <si>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</si>
  <si>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</si>
  <si>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</si>
  <si>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</si>
  <si>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</si>
  <si>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</si>
  <si>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</si>
  <si>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</si>
  <si>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</si>
  <si>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美唄東</t>
  </si>
  <si>
    <t>茶志内</t>
  </si>
  <si>
    <t>砂川</t>
  </si>
  <si>
    <t>砂川南部</t>
  </si>
  <si>
    <t>砂川北部</t>
  </si>
  <si>
    <t>滝川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</si>
  <si>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</si>
  <si>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</si>
  <si>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</si>
  <si>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</si>
  <si>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</si>
  <si>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</si>
  <si>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</si>
  <si>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</si>
  <si>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</si>
  <si>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</si>
  <si>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</si>
  <si>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</si>
  <si>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</si>
  <si>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</si>
  <si>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</si>
  <si>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</si>
  <si>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</si>
  <si>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</si>
  <si>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</si>
  <si>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</si>
  <si>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</si>
  <si>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</si>
  <si>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</si>
  <si>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啓北</t>
  </si>
  <si>
    <t>夕刊　鉄南糸井</t>
  </si>
  <si>
    <t>沼ノ端</t>
  </si>
  <si>
    <t>夕刊　鉄北糸井東</t>
  </si>
  <si>
    <t>錦岡</t>
  </si>
  <si>
    <t>のぞみ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</si>
  <si>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</si>
  <si>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</si>
  <si>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</si>
  <si>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</si>
  <si>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</si>
  <si>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</si>
  <si>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</si>
  <si>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室蘭東町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</si>
  <si>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</si>
  <si>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</si>
  <si>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</si>
  <si>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</si>
  <si>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</si>
  <si>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</si>
  <si>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</si>
  <si>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</si>
  <si>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</si>
  <si>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</si>
  <si>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</si>
  <si>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若草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</si>
  <si>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</si>
  <si>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</si>
  <si>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</si>
  <si>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</si>
  <si>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</si>
  <si>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</si>
  <si>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</si>
  <si>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</si>
  <si>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厚真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</si>
  <si>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</si>
  <si>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</si>
  <si>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</si>
  <si>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</si>
  <si>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</si>
  <si>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</si>
  <si>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</si>
  <si>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</si>
  <si>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</si>
  <si>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</si>
  <si>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</si>
  <si>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</si>
  <si>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夕刊　虎杖浜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</si>
  <si>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</si>
  <si>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</si>
  <si>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</si>
  <si>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</si>
  <si>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</si>
  <si>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</si>
  <si>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</si>
  <si>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</si>
  <si>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礼文</t>
  </si>
  <si>
    <t>平取</t>
  </si>
  <si>
    <t>貫気別</t>
  </si>
  <si>
    <t>静内</t>
  </si>
  <si>
    <t>東静内</t>
  </si>
  <si>
    <t>浦河</t>
  </si>
  <si>
    <t>函館東部</t>
  </si>
  <si>
    <t>函館西部</t>
  </si>
  <si>
    <t>弁天</t>
  </si>
  <si>
    <t>函館中央</t>
  </si>
  <si>
    <t>旭</t>
  </si>
  <si>
    <t>函館北部</t>
  </si>
  <si>
    <t>函館湯の川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</si>
  <si>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</si>
  <si>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</si>
  <si>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</si>
  <si>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</si>
  <si>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</si>
  <si>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</si>
  <si>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</si>
  <si>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</si>
  <si>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</si>
  <si>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</si>
  <si>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</si>
  <si>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</si>
  <si>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戸井</t>
  </si>
  <si>
    <t>南茅部</t>
  </si>
  <si>
    <t>美原</t>
  </si>
  <si>
    <t>北斗</t>
  </si>
  <si>
    <t>上磯</t>
  </si>
  <si>
    <t>大野</t>
  </si>
  <si>
    <t>茂辺地</t>
  </si>
  <si>
    <t>市の渡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</si>
  <si>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</si>
  <si>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</si>
  <si>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</si>
  <si>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</si>
  <si>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</si>
  <si>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</si>
  <si>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</si>
  <si>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</si>
  <si>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</si>
  <si>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</si>
  <si>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</si>
  <si>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</si>
  <si>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</si>
  <si>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</si>
  <si>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</si>
  <si>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</si>
  <si>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</si>
  <si>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</si>
  <si>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</si>
  <si>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</si>
  <si>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</si>
  <si>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</si>
  <si>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</si>
  <si>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</si>
  <si>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</si>
  <si>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</si>
  <si>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旭川緑が丘</t>
  </si>
  <si>
    <t>新旭川</t>
  </si>
  <si>
    <t>東神楽</t>
  </si>
  <si>
    <t>ひじり野</t>
  </si>
  <si>
    <t>旭川東光</t>
  </si>
  <si>
    <t>当麻</t>
  </si>
  <si>
    <t>旭川鎌田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</si>
  <si>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</si>
  <si>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</si>
  <si>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</si>
  <si>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</si>
  <si>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</si>
  <si>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</si>
  <si>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</si>
  <si>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</si>
  <si>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</si>
  <si>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</si>
  <si>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</si>
  <si>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</si>
  <si>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</si>
  <si>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</si>
  <si>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</si>
  <si>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</si>
  <si>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</si>
  <si>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</si>
  <si>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</si>
  <si>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曲淵</t>
  </si>
  <si>
    <t>沼川</t>
  </si>
  <si>
    <t>恵北</t>
  </si>
  <si>
    <t>宗谷岬</t>
  </si>
  <si>
    <t>勇知</t>
  </si>
  <si>
    <t>歌登</t>
  </si>
  <si>
    <t>小頓別</t>
  </si>
  <si>
    <t>中頓別</t>
  </si>
  <si>
    <t>浜頓別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</si>
  <si>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</si>
  <si>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</si>
  <si>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</si>
  <si>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</si>
  <si>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</si>
  <si>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</si>
  <si>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</si>
  <si>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</si>
  <si>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</si>
  <si>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</si>
  <si>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</si>
  <si>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</si>
  <si>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</si>
  <si>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</si>
  <si>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若佐</t>
  </si>
  <si>
    <t>遠軽</t>
  </si>
  <si>
    <t>湧別</t>
  </si>
  <si>
    <t>雄武</t>
  </si>
  <si>
    <t>生田原</t>
  </si>
  <si>
    <t>北見滝上</t>
  </si>
  <si>
    <t>西興部</t>
  </si>
  <si>
    <t>芭露</t>
  </si>
  <si>
    <t>上湧別</t>
  </si>
  <si>
    <t>計呂地</t>
  </si>
  <si>
    <t>帯広中央</t>
  </si>
  <si>
    <t>帯広西部</t>
  </si>
  <si>
    <t>帯広北部</t>
  </si>
  <si>
    <t>帯広南部</t>
  </si>
  <si>
    <t>夕刊　緑西</t>
  </si>
  <si>
    <t>夕刊　ノースゲート</t>
  </si>
  <si>
    <t>夕刊　栄</t>
  </si>
  <si>
    <t>音更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</si>
  <si>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</si>
  <si>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</si>
  <si>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</si>
  <si>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</si>
  <si>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</si>
  <si>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</si>
  <si>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</si>
  <si>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</si>
  <si>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</si>
  <si>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</si>
  <si>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</si>
  <si>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</si>
  <si>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</si>
  <si>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</si>
  <si>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</si>
  <si>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</si>
  <si>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</si>
  <si>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</si>
  <si>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</si>
  <si>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</si>
  <si>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</si>
  <si>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</si>
  <si>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</si>
  <si>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</si>
  <si>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</si>
  <si>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</si>
  <si>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</si>
  <si>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</si>
  <si>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</si>
  <si>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</si>
  <si>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</si>
  <si>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</si>
  <si>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</si>
  <si>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</si>
  <si>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</si>
  <si>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</si>
  <si>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</si>
  <si>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</si>
  <si>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</si>
  <si>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</si>
  <si>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</si>
  <si>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</si>
  <si>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</si>
  <si>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</si>
  <si>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</si>
  <si>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</si>
  <si>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</si>
  <si>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</si>
  <si>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</si>
  <si>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</si>
  <si>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</si>
  <si>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新吉野</t>
  </si>
  <si>
    <t>夕刊　厚内</t>
  </si>
  <si>
    <t>釧路南部</t>
  </si>
  <si>
    <t>西部鳥取</t>
  </si>
  <si>
    <t>釧路春採</t>
  </si>
  <si>
    <t>釧路北部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</si>
  <si>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</si>
  <si>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</si>
  <si>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</si>
  <si>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</si>
  <si>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</si>
  <si>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</si>
  <si>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</si>
  <si>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</si>
  <si>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</si>
  <si>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</si>
  <si>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</si>
  <si>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</si>
  <si>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</si>
  <si>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</si>
  <si>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</si>
  <si>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</si>
  <si>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</si>
  <si>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白糠</t>
  </si>
  <si>
    <t>庶路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</si>
  <si>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</si>
  <si>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</si>
  <si>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</si>
  <si>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</si>
  <si>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</si>
  <si>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</si>
  <si>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</si>
  <si>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</si>
  <si>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</si>
  <si>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</si>
  <si>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</si>
  <si>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</si>
  <si>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</si>
  <si>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</si>
  <si>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</si>
  <si>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</si>
  <si>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</si>
  <si>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</si>
  <si>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</si>
  <si>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</si>
  <si>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</si>
  <si>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</si>
  <si>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</si>
  <si>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</si>
  <si>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</si>
  <si>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</si>
  <si>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</si>
  <si>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</si>
  <si>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</si>
  <si>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</si>
  <si>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</si>
  <si>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</si>
  <si>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</si>
  <si>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</si>
  <si>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</si>
  <si>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</si>
  <si>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</si>
  <si>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</si>
  <si>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</si>
  <si>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</si>
  <si>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</si>
  <si>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</si>
  <si>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</si>
  <si>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</si>
  <si>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</si>
  <si>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</si>
  <si>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</si>
  <si>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</si>
  <si>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</si>
  <si>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</si>
  <si>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</si>
  <si>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</si>
  <si>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</si>
  <si>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</si>
  <si>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</si>
  <si>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</si>
  <si>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</si>
  <si>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</si>
  <si>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</si>
  <si>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</si>
  <si>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</si>
  <si>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</si>
  <si>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</si>
  <si>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</si>
  <si>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</si>
  <si>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</si>
  <si>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</si>
  <si>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</si>
  <si>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</si>
  <si>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</si>
  <si>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</si>
  <si>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</si>
  <si>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</si>
  <si>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</si>
  <si>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</si>
  <si>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釧路市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</si>
  <si>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</si>
  <si>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</si>
  <si>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</si>
  <si>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</si>
  <si>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</si>
  <si>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</si>
  <si>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</si>
  <si>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</si>
  <si>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</si>
  <si>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</si>
  <si>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</si>
  <si>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</si>
  <si>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</si>
  <si>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</si>
  <si>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</si>
  <si>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</si>
  <si>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</si>
  <si>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</si>
  <si>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</si>
  <si>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</si>
  <si>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</si>
  <si>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</si>
  <si>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</si>
  <si>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</si>
  <si>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</si>
  <si>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</si>
  <si>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</si>
  <si>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</si>
  <si>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</si>
  <si>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</si>
  <si>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</si>
  <si>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</si>
  <si>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</si>
  <si>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</si>
  <si>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</si>
  <si>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</si>
  <si>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</si>
  <si>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</si>
  <si>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</si>
  <si>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</si>
  <si>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</si>
  <si>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</si>
  <si>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</si>
  <si>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</si>
  <si>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</si>
  <si>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</si>
  <si>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</si>
  <si>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</si>
  <si>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</si>
  <si>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</si>
  <si>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</si>
  <si>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</si>
  <si>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</si>
  <si>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</si>
  <si>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</si>
  <si>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</si>
  <si>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</si>
  <si>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</si>
  <si>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</si>
  <si>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</si>
  <si>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</si>
  <si>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</si>
  <si>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</si>
  <si>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</si>
  <si>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</si>
  <si>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</si>
  <si>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</si>
  <si>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</si>
  <si>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</si>
  <si>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</si>
  <si>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</si>
  <si>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</si>
  <si>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</si>
  <si>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</si>
  <si>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03101044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</si>
  <si>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</si>
  <si>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</si>
  <si>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</si>
  <si>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</si>
  <si>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</si>
  <si>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</si>
  <si>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</si>
  <si>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</si>
  <si>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</si>
  <si>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</si>
  <si>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</si>
  <si>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</si>
  <si>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</si>
  <si>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</si>
  <si>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</si>
  <si>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</si>
  <si>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</si>
  <si>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</si>
  <si>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</si>
  <si>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</si>
  <si>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</si>
  <si>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</si>
  <si>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</si>
  <si>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</si>
  <si>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</si>
  <si>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</si>
  <si>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</si>
  <si>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</si>
  <si>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</si>
  <si>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</si>
  <si>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</si>
  <si>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</si>
  <si>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</si>
  <si>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</si>
  <si>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</si>
  <si>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</si>
  <si>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</si>
  <si>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</si>
  <si>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</si>
  <si>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</si>
  <si>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</si>
  <si>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</si>
  <si>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</si>
  <si>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</si>
  <si>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</si>
  <si>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</si>
  <si>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</si>
  <si>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</si>
  <si>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</si>
  <si>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</si>
  <si>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</si>
  <si>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</si>
  <si>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</si>
  <si>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</si>
  <si>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</si>
  <si>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</si>
  <si>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</si>
  <si>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</si>
  <si>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</si>
  <si>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</si>
  <si>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</si>
  <si>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</si>
  <si>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</si>
  <si>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</si>
  <si>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</si>
  <si>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</si>
  <si>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</si>
  <si>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</si>
  <si>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</si>
  <si>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</si>
  <si>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</si>
  <si>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</si>
  <si>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02102116</t>
  </si>
  <si>
    <t>06102070</t>
  </si>
  <si>
    <t>01102099</t>
  </si>
  <si>
    <t>01102107</t>
  </si>
  <si>
    <t>03102071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</si>
  <si>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</si>
  <si>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</si>
  <si>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</si>
  <si>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</si>
  <si>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</si>
  <si>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</si>
  <si>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</si>
  <si>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</si>
  <si>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</si>
  <si>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</si>
  <si>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</si>
  <si>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</si>
  <si>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</si>
  <si>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</si>
  <si>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</si>
  <si>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</si>
  <si>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</si>
  <si>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</si>
  <si>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</si>
  <si>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</si>
  <si>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</si>
  <si>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</si>
  <si>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</si>
  <si>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</si>
  <si>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</si>
  <si>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</si>
  <si>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</si>
  <si>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</si>
  <si>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</si>
  <si>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</si>
  <si>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</si>
  <si>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</si>
  <si>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</si>
  <si>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</si>
  <si>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</si>
  <si>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</si>
  <si>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</si>
  <si>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03105024</t>
  </si>
  <si>
    <t>06105022</t>
  </si>
  <si>
    <t>01105035</t>
  </si>
  <si>
    <t>02105044</t>
  </si>
  <si>
    <t>03105030</t>
  </si>
  <si>
    <t>06105039</t>
  </si>
  <si>
    <t>01105041</t>
  </si>
  <si>
    <t>02105050</t>
  </si>
  <si>
    <t>03105047</t>
  </si>
  <si>
    <t>06105051</t>
  </si>
  <si>
    <t>02105067</t>
  </si>
  <si>
    <t>03105053</t>
  </si>
  <si>
    <t>06105068</t>
  </si>
  <si>
    <t>01105064</t>
  </si>
  <si>
    <t>02105073</t>
  </si>
  <si>
    <t>06105074</t>
  </si>
  <si>
    <t>01105070</t>
  </si>
  <si>
    <t>03105076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</si>
  <si>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</si>
  <si>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</si>
  <si>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</si>
  <si>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</si>
  <si>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</si>
  <si>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</si>
  <si>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</si>
  <si>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</si>
  <si>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</si>
  <si>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</si>
  <si>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03110020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</si>
  <si>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</si>
  <si>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</si>
  <si>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</si>
  <si>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</si>
  <si>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</si>
  <si>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</si>
  <si>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</si>
  <si>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</si>
  <si>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</si>
  <si>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</si>
  <si>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</si>
  <si>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</si>
  <si>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</si>
  <si>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</si>
  <si>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</si>
  <si>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</si>
  <si>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</si>
  <si>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</si>
  <si>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</si>
  <si>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</si>
  <si>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</si>
  <si>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</si>
  <si>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</si>
  <si>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</si>
  <si>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</si>
  <si>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</si>
  <si>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</si>
  <si>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</si>
  <si>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</si>
  <si>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</si>
  <si>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</si>
  <si>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</si>
  <si>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</si>
  <si>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</si>
  <si>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</si>
  <si>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</si>
  <si>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</si>
  <si>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</si>
  <si>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</si>
  <si>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</si>
  <si>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</si>
  <si>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</si>
  <si>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</si>
  <si>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</si>
  <si>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</si>
  <si>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03235033</t>
  </si>
  <si>
    <t>01364010</t>
  </si>
  <si>
    <t>03512039</t>
  </si>
  <si>
    <t>03548030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</si>
  <si>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</si>
  <si>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</si>
  <si>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</si>
  <si>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</si>
  <si>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</si>
  <si>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</si>
  <si>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</si>
  <si>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</si>
  <si>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</si>
  <si>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</si>
  <si>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</si>
  <si>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</si>
  <si>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</si>
  <si>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</si>
  <si>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</si>
  <si>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</si>
  <si>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</si>
  <si>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</si>
  <si>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</si>
  <si>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</si>
  <si>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</si>
  <si>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</si>
  <si>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</si>
  <si>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</si>
  <si>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</si>
  <si>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</si>
  <si>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</si>
  <si>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</si>
  <si>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</si>
  <si>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</si>
  <si>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</si>
  <si>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</si>
  <si>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</si>
  <si>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</si>
  <si>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</si>
  <si>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</si>
  <si>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</si>
  <si>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</si>
  <si>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</si>
  <si>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</si>
  <si>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</si>
  <si>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03234024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</si>
  <si>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</si>
  <si>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</si>
  <si>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</si>
  <si>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</si>
  <si>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</si>
  <si>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</si>
  <si>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</si>
  <si>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</si>
  <si>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</si>
  <si>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</si>
  <si>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</si>
  <si>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23342030</t>
  </si>
  <si>
    <t>旧砂原</t>
  </si>
  <si>
    <t>23342046</t>
  </si>
  <si>
    <t>23361013</t>
  </si>
  <si>
    <t>23361020</t>
  </si>
  <si>
    <t>23361042</t>
  </si>
  <si>
    <t>01224015</t>
  </si>
  <si>
    <t>02224018</t>
  </si>
  <si>
    <t>03224010</t>
  </si>
  <si>
    <t>06224019</t>
  </si>
  <si>
    <t>01224021</t>
  </si>
  <si>
    <t>06224025</t>
  </si>
  <si>
    <t>01224038</t>
  </si>
  <si>
    <t>03224033</t>
  </si>
  <si>
    <t>01235010</t>
  </si>
  <si>
    <t>02235013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</si>
  <si>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</si>
  <si>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</si>
  <si>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</si>
  <si>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</si>
  <si>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</si>
  <si>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</si>
  <si>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</si>
  <si>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</si>
  <si>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</si>
  <si>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06235132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</si>
  <si>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</si>
  <si>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</si>
  <si>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</si>
  <si>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</si>
  <si>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</si>
  <si>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</si>
  <si>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</si>
  <si>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</si>
  <si>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</si>
  <si>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</si>
  <si>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</si>
  <si>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</si>
  <si>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</si>
  <si>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</si>
  <si>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</si>
  <si>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</si>
  <si>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</si>
  <si>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</si>
  <si>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</si>
  <si>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</si>
  <si>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</si>
  <si>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</si>
  <si>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</si>
  <si>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</si>
  <si>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</si>
  <si>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</si>
  <si>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</si>
  <si>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</si>
  <si>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</si>
  <si>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</si>
  <si>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</si>
  <si>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</si>
  <si>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</si>
  <si>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</si>
  <si>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</si>
  <si>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</si>
  <si>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</si>
  <si>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</si>
  <si>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</si>
  <si>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</si>
  <si>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</si>
  <si>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</si>
  <si>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</si>
  <si>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</si>
  <si>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</si>
  <si>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</si>
  <si>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</si>
  <si>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</si>
  <si>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</si>
  <si>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</si>
  <si>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</si>
  <si>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</si>
  <si>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</si>
  <si>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</si>
  <si>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</si>
  <si>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</si>
  <si>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</si>
  <si>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</si>
  <si>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</si>
  <si>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</si>
  <si>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</si>
  <si>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</si>
  <si>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</si>
  <si>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</si>
  <si>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</si>
  <si>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06394039</t>
  </si>
  <si>
    <t>06394045</t>
  </si>
  <si>
    <t>06392010</t>
  </si>
  <si>
    <t>06392026</t>
  </si>
  <si>
    <t>06392032</t>
  </si>
  <si>
    <t>06392049</t>
  </si>
  <si>
    <t>06392055</t>
  </si>
  <si>
    <t>06392061</t>
  </si>
  <si>
    <t>06392078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</si>
  <si>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</si>
  <si>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</si>
  <si>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</si>
  <si>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</si>
  <si>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</si>
  <si>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</si>
  <si>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</si>
  <si>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</si>
  <si>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</si>
  <si>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</si>
  <si>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</si>
  <si>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</si>
  <si>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</si>
  <si>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</si>
  <si>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</si>
  <si>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</si>
  <si>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</si>
  <si>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</si>
  <si>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02210047</t>
  </si>
  <si>
    <t>06210048</t>
  </si>
  <si>
    <t>02210053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</si>
  <si>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</si>
  <si>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</si>
  <si>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</si>
  <si>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</si>
  <si>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</si>
  <si>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</si>
  <si>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</si>
  <si>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</si>
  <si>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</si>
  <si>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</si>
  <si>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</si>
  <si>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</si>
  <si>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</si>
  <si>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</si>
  <si>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</si>
  <si>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</si>
  <si>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</si>
  <si>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</si>
  <si>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</si>
  <si>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</si>
  <si>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</si>
  <si>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</si>
  <si>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03215034</t>
  </si>
  <si>
    <t>06215032</t>
  </si>
  <si>
    <t>01226011</t>
  </si>
  <si>
    <t>02226014</t>
  </si>
  <si>
    <t>03226017</t>
  </si>
  <si>
    <t>06226015</t>
  </si>
  <si>
    <t>03226023</t>
  </si>
  <si>
    <t>06226021</t>
  </si>
  <si>
    <t>01225013</t>
  </si>
  <si>
    <t>02225016</t>
  </si>
  <si>
    <t>03225019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</si>
  <si>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</si>
  <si>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</si>
  <si>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</si>
  <si>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</si>
  <si>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</si>
  <si>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</si>
  <si>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</si>
  <si>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</si>
  <si>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</si>
  <si>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</si>
  <si>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</si>
  <si>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</si>
  <si>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</si>
  <si>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</si>
  <si>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03216010</t>
  </si>
  <si>
    <t>06216018</t>
  </si>
  <si>
    <t>01216020</t>
  </si>
  <si>
    <t>06216030</t>
  </si>
  <si>
    <t>01421013</t>
  </si>
  <si>
    <t>02421022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</si>
  <si>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</si>
  <si>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</si>
  <si>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</si>
  <si>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</si>
  <si>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</si>
  <si>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</si>
  <si>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</si>
  <si>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</si>
  <si>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</si>
  <si>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</si>
  <si>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</si>
  <si>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</si>
  <si>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</si>
  <si>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</si>
  <si>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</si>
  <si>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</si>
  <si>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</si>
  <si>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</si>
  <si>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</si>
  <si>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</si>
  <si>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</si>
  <si>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</si>
  <si>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</si>
  <si>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</si>
  <si>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</si>
  <si>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</si>
  <si>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</si>
  <si>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03215040</t>
  </si>
  <si>
    <t>01106085</t>
  </si>
  <si>
    <t>小金湯</t>
  </si>
  <si>
    <t>06333132</t>
  </si>
  <si>
    <t>06333149</t>
  </si>
  <si>
    <t>06433040</t>
  </si>
  <si>
    <t>06433056</t>
  </si>
  <si>
    <t>06433062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</si>
  <si>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</si>
  <si>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</si>
  <si>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</si>
  <si>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</si>
  <si>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</si>
  <si>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</si>
  <si>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</si>
  <si>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</si>
  <si>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</si>
  <si>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</si>
  <si>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</si>
  <si>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</si>
  <si>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</si>
  <si>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</si>
  <si>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</si>
  <si>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</si>
  <si>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</si>
  <si>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</si>
  <si>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</si>
  <si>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</si>
  <si>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</si>
  <si>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</si>
  <si>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</si>
  <si>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</si>
  <si>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</si>
  <si>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</si>
  <si>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</si>
  <si>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</si>
  <si>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</si>
  <si>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</si>
  <si>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</si>
  <si>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</si>
  <si>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</si>
  <si>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</si>
  <si>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</si>
  <si>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</si>
  <si>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</si>
  <si>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</si>
  <si>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</si>
  <si>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</si>
  <si>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</si>
  <si>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</si>
  <si>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</si>
  <si>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</si>
  <si>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</si>
  <si>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</si>
  <si>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</si>
  <si>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</si>
  <si>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</si>
  <si>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</si>
  <si>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</si>
  <si>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</si>
  <si>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02205092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</si>
  <si>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</si>
  <si>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</si>
  <si>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</si>
  <si>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</si>
  <si>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</si>
  <si>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</si>
  <si>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</si>
  <si>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</si>
  <si>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</si>
  <si>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</si>
  <si>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</si>
  <si>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</si>
  <si>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</si>
  <si>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</si>
  <si>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</si>
  <si>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</si>
  <si>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</si>
  <si>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</si>
  <si>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16481028</t>
  </si>
  <si>
    <t>舎熊　夕刊</t>
  </si>
  <si>
    <t>16481034</t>
  </si>
  <si>
    <t>別刈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</si>
  <si>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</si>
  <si>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</si>
  <si>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</si>
  <si>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</si>
  <si>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</si>
  <si>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</si>
  <si>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</si>
  <si>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</si>
  <si>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</si>
  <si>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</si>
  <si>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</si>
  <si>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</si>
  <si>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</si>
  <si>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</si>
  <si>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</si>
  <si>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</si>
  <si>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</si>
  <si>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</si>
  <si>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</si>
  <si>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</si>
  <si>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12230042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</si>
  <si>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</si>
  <si>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</si>
  <si>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</si>
  <si>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</si>
  <si>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</si>
  <si>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</si>
  <si>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</si>
  <si>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</si>
  <si>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</si>
  <si>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</si>
  <si>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</si>
  <si>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</si>
  <si>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</si>
  <si>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</si>
  <si>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</si>
  <si>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</si>
  <si>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</si>
  <si>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</si>
  <si>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</si>
  <si>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02579020</t>
  </si>
  <si>
    <t>06579021</t>
  </si>
  <si>
    <t>11579029</t>
  </si>
  <si>
    <t>01579040</t>
  </si>
  <si>
    <t>02579037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</si>
  <si>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</si>
  <si>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</si>
  <si>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</si>
  <si>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</si>
  <si>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</si>
  <si>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</si>
  <si>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</si>
  <si>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</si>
  <si>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</si>
  <si>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</si>
  <si>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</si>
  <si>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</si>
  <si>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</si>
  <si>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</si>
  <si>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</si>
  <si>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</si>
  <si>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</si>
  <si>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</si>
  <si>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</si>
  <si>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</si>
  <si>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</si>
  <si>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</si>
  <si>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</si>
  <si>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</si>
  <si>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</si>
  <si>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</si>
  <si>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</si>
  <si>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06578046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</si>
  <si>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</si>
  <si>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</si>
  <si>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</si>
  <si>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</si>
  <si>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</si>
  <si>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</si>
  <si>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</si>
  <si>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</si>
  <si>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</si>
  <si>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</si>
  <si>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</si>
  <si>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</si>
  <si>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</si>
  <si>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</si>
  <si>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</si>
  <si>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</si>
  <si>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</si>
  <si>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</si>
  <si>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</si>
  <si>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06571055</t>
  </si>
  <si>
    <t>12571055</t>
  </si>
  <si>
    <t>06571061</t>
  </si>
  <si>
    <t>12571061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</si>
  <si>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</si>
  <si>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</si>
  <si>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</si>
  <si>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</si>
  <si>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</si>
  <si>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</si>
  <si>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</si>
  <si>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</si>
  <si>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</si>
  <si>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</si>
  <si>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</si>
  <si>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</si>
  <si>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</si>
  <si>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</si>
  <si>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</si>
  <si>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</si>
  <si>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</si>
  <si>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</si>
  <si>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</si>
  <si>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</si>
  <si>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</si>
  <si>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</si>
  <si>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</si>
  <si>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</si>
  <si>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</si>
  <si>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</si>
  <si>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</si>
  <si>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</si>
  <si>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</si>
  <si>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</si>
  <si>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</si>
  <si>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</si>
  <si>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</si>
  <si>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</si>
  <si>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</si>
  <si>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</si>
  <si>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</si>
  <si>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06202030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</si>
  <si>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</si>
  <si>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</si>
  <si>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</si>
  <si>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</si>
  <si>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</si>
  <si>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</si>
  <si>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</si>
  <si>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</si>
  <si>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</si>
  <si>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</si>
  <si>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</si>
  <si>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</si>
  <si>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</si>
  <si>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</si>
  <si>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</si>
  <si>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</si>
  <si>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</si>
  <si>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</si>
  <si>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</si>
  <si>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23202123</t>
  </si>
  <si>
    <t>06202142</t>
  </si>
  <si>
    <t>23202130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</si>
  <si>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</si>
  <si>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</si>
  <si>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</si>
  <si>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</si>
  <si>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</si>
  <si>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</si>
  <si>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</si>
  <si>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</si>
  <si>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</si>
  <si>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</si>
  <si>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</si>
  <si>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</si>
  <si>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06202248</t>
  </si>
  <si>
    <t>06202308</t>
  </si>
  <si>
    <t>06202254</t>
  </si>
  <si>
    <t>06202283</t>
  </si>
  <si>
    <t>06202219</t>
  </si>
  <si>
    <t>06202225</t>
  </si>
  <si>
    <t>06202337</t>
  </si>
  <si>
    <t>01236019</t>
  </si>
  <si>
    <t>02236011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</si>
  <si>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</si>
  <si>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</si>
  <si>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</si>
  <si>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</si>
  <si>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</si>
  <si>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</si>
  <si>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</si>
  <si>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</si>
  <si>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</si>
  <si>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</si>
  <si>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</si>
  <si>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</si>
  <si>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</si>
  <si>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</si>
  <si>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</si>
  <si>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</si>
  <si>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</si>
  <si>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</si>
  <si>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</si>
  <si>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</si>
  <si>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</si>
  <si>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</si>
  <si>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</si>
  <si>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</si>
  <si>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</si>
  <si>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</si>
  <si>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</si>
  <si>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</si>
  <si>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</si>
  <si>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</si>
  <si>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06331076</t>
  </si>
  <si>
    <t>06331082</t>
  </si>
  <si>
    <t>06331099</t>
  </si>
  <si>
    <t>06331113</t>
  </si>
  <si>
    <t>01342010</t>
  </si>
  <si>
    <t>01342026</t>
  </si>
  <si>
    <t>02342029</t>
  </si>
  <si>
    <t>03342044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</si>
  <si>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</si>
  <si>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</si>
  <si>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</si>
  <si>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</si>
  <si>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</si>
  <si>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</si>
  <si>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</si>
  <si>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</si>
  <si>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</si>
  <si>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</si>
  <si>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</si>
  <si>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</si>
  <si>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</si>
  <si>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</si>
  <si>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06361109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</si>
  <si>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</si>
  <si>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</si>
  <si>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</si>
  <si>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</si>
  <si>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</si>
  <si>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</si>
  <si>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</si>
  <si>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</si>
  <si>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</si>
  <si>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</si>
  <si>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</si>
  <si>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</si>
  <si>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</si>
  <si>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</si>
  <si>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</si>
  <si>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</si>
  <si>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</si>
  <si>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</si>
  <si>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02204042</t>
  </si>
  <si>
    <t>06204155</t>
  </si>
  <si>
    <t>02204220</t>
  </si>
  <si>
    <t>06204161</t>
  </si>
  <si>
    <t>01204056</t>
  </si>
  <si>
    <t>02204065</t>
  </si>
  <si>
    <t>06204014</t>
  </si>
  <si>
    <t>01204062</t>
  </si>
  <si>
    <t>02204088</t>
  </si>
  <si>
    <t>06204050</t>
  </si>
  <si>
    <t>01204079</t>
  </si>
  <si>
    <t>02204119</t>
  </si>
  <si>
    <t>06204066</t>
  </si>
  <si>
    <t>01204085</t>
  </si>
  <si>
    <t>02204059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</si>
  <si>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</si>
  <si>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</si>
  <si>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</si>
  <si>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</si>
  <si>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</si>
  <si>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</si>
  <si>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</si>
  <si>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</si>
  <si>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</si>
  <si>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</si>
  <si>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</si>
  <si>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02204131</t>
  </si>
  <si>
    <t>06204037</t>
  </si>
  <si>
    <t>01204168</t>
  </si>
  <si>
    <t>02204148</t>
  </si>
  <si>
    <t>01204151</t>
  </si>
  <si>
    <t>02204154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</si>
  <si>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</si>
  <si>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</si>
  <si>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</si>
  <si>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</si>
  <si>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</si>
  <si>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</si>
  <si>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</si>
  <si>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</si>
  <si>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</si>
  <si>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</si>
  <si>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</si>
  <si>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</si>
  <si>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</si>
  <si>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</si>
  <si>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</si>
  <si>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</si>
  <si>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</si>
  <si>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</si>
  <si>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</si>
  <si>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小樽緑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</si>
  <si>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</si>
  <si>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</si>
  <si>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</si>
  <si>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</si>
  <si>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</si>
  <si>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</si>
  <si>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</si>
  <si>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</si>
  <si>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</si>
  <si>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</si>
  <si>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</si>
  <si>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</si>
  <si>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</si>
  <si>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</si>
  <si>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</si>
  <si>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</si>
  <si>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</si>
  <si>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</si>
  <si>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</si>
  <si>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</si>
  <si>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</si>
  <si>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</si>
  <si>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</si>
  <si>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</si>
  <si>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</si>
  <si>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</si>
  <si>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</si>
  <si>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</si>
  <si>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</si>
  <si>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</si>
  <si>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</si>
  <si>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</si>
  <si>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</si>
  <si>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</si>
  <si>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</si>
  <si>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</si>
  <si>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</si>
  <si>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</si>
  <si>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</si>
  <si>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</si>
  <si>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</si>
  <si>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</si>
  <si>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</si>
  <si>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</si>
  <si>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</si>
  <si>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</si>
  <si>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</si>
  <si>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</si>
  <si>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</si>
  <si>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</si>
  <si>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06482025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</si>
  <si>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</si>
  <si>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</si>
  <si>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</si>
  <si>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</si>
  <si>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</si>
  <si>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</si>
  <si>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</si>
  <si>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</si>
  <si>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</si>
  <si>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</si>
  <si>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</si>
  <si>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</si>
  <si>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</si>
  <si>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</si>
  <si>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</si>
  <si>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</si>
  <si>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</si>
  <si>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</si>
  <si>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</si>
  <si>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</si>
  <si>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</si>
  <si>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</si>
  <si>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</si>
  <si>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</si>
  <si>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</si>
  <si>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</si>
  <si>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</si>
  <si>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06512020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</si>
  <si>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</si>
  <si>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</si>
  <si>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</si>
  <si>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</si>
  <si>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</si>
  <si>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</si>
  <si>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</si>
  <si>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</si>
  <si>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</si>
  <si>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</si>
  <si>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</si>
  <si>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06518013</t>
  </si>
  <si>
    <t>06518020</t>
  </si>
  <si>
    <t>06518036</t>
  </si>
  <si>
    <t>06518042</t>
  </si>
  <si>
    <t>06517015</t>
  </si>
  <si>
    <t>06517021</t>
  </si>
  <si>
    <t>06517038</t>
  </si>
  <si>
    <t>01208013</t>
  </si>
  <si>
    <t>02208016</t>
  </si>
  <si>
    <t>01208036</t>
  </si>
  <si>
    <t>06208023</t>
  </si>
  <si>
    <t>01208042</t>
  </si>
  <si>
    <t>06208030</t>
  </si>
  <si>
    <t>02208039</t>
  </si>
  <si>
    <t>06208046</t>
  </si>
  <si>
    <t>01208065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</si>
  <si>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</si>
  <si>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</si>
  <si>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</si>
  <si>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</si>
  <si>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</si>
  <si>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</si>
  <si>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</si>
  <si>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</si>
  <si>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</si>
  <si>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</si>
  <si>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</si>
  <si>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</si>
  <si>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</si>
  <si>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</si>
  <si>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</si>
  <si>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</si>
  <si>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</si>
  <si>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</si>
  <si>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</si>
  <si>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</si>
  <si>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</si>
  <si>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</si>
  <si>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</si>
  <si>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</si>
  <si>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</si>
  <si>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</si>
  <si>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</si>
  <si>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</si>
  <si>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</si>
  <si>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</si>
  <si>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</si>
  <si>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</si>
  <si>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</si>
  <si>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</si>
  <si>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</si>
  <si>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</si>
  <si>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</si>
  <si>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</si>
  <si>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</si>
  <si>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</si>
  <si>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</si>
  <si>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</si>
  <si>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</si>
  <si>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</si>
  <si>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</si>
  <si>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</si>
  <si>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</si>
  <si>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</si>
  <si>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15214115</t>
  </si>
  <si>
    <t>15214121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</si>
  <si>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</si>
  <si>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</si>
  <si>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</si>
  <si>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</si>
  <si>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</si>
  <si>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</si>
  <si>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</si>
  <si>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</si>
  <si>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</si>
  <si>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</si>
  <si>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</si>
  <si>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</si>
  <si>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</si>
  <si>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</si>
  <si>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</si>
  <si>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</si>
  <si>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</si>
  <si>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</si>
  <si>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</si>
  <si>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</si>
  <si>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</si>
  <si>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03554028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</si>
  <si>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</si>
  <si>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</si>
  <si>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</si>
  <si>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</si>
  <si>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</si>
  <si>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</si>
  <si>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</si>
  <si>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</si>
  <si>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</si>
  <si>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</si>
  <si>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</si>
  <si>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01554097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</si>
  <si>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</si>
  <si>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</si>
  <si>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</si>
  <si>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</si>
  <si>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</si>
  <si>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</si>
  <si>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</si>
  <si>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</si>
  <si>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02207024</t>
  </si>
  <si>
    <t>06207019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</si>
  <si>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</si>
  <si>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</si>
  <si>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</si>
  <si>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</si>
  <si>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</si>
  <si>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</si>
  <si>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</si>
  <si>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</si>
  <si>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</si>
  <si>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</si>
  <si>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</si>
  <si>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</si>
  <si>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</si>
  <si>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</si>
  <si>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</si>
  <si>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</si>
  <si>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</si>
  <si>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</si>
  <si>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</si>
  <si>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</si>
  <si>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</si>
  <si>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</si>
  <si>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</si>
  <si>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</si>
  <si>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</si>
  <si>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</si>
  <si>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</si>
  <si>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</si>
  <si>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</si>
  <si>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</si>
  <si>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</si>
  <si>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</si>
  <si>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</si>
  <si>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</si>
  <si>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</si>
  <si>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</si>
  <si>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</si>
  <si>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</si>
  <si>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</si>
  <si>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</si>
  <si>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</si>
  <si>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</si>
  <si>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</si>
  <si>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</si>
  <si>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</si>
  <si>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</si>
  <si>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</si>
  <si>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</si>
  <si>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</si>
  <si>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</si>
  <si>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</si>
  <si>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</si>
  <si>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</si>
  <si>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</si>
  <si>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</si>
  <si>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</si>
  <si>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</si>
  <si>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</si>
  <si>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</si>
  <si>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</si>
  <si>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</si>
  <si>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</si>
  <si>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</si>
  <si>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</si>
  <si>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</si>
  <si>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</si>
  <si>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</si>
  <si>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</si>
  <si>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</si>
  <si>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</si>
  <si>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</si>
  <si>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</si>
  <si>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</si>
  <si>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</si>
  <si>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</si>
  <si>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</si>
  <si>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</si>
  <si>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</si>
  <si>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</si>
  <si>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</si>
  <si>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</si>
  <si>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</si>
  <si>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</si>
  <si>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</si>
  <si>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</si>
  <si>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</si>
  <si>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</si>
  <si>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</si>
  <si>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03643041</t>
  </si>
  <si>
    <t>13643042</t>
  </si>
  <si>
    <t>13643059</t>
  </si>
  <si>
    <t>06643085</t>
  </si>
  <si>
    <t>06643100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</si>
  <si>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</si>
  <si>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</si>
  <si>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</si>
  <si>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</si>
  <si>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</si>
  <si>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</si>
  <si>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</si>
  <si>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</si>
  <si>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</si>
  <si>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13649029</t>
  </si>
  <si>
    <t>06649032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</si>
  <si>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</si>
  <si>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</si>
  <si>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</si>
  <si>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</si>
  <si>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</si>
  <si>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</si>
  <si>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</si>
  <si>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</si>
  <si>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14206022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</si>
  <si>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</si>
  <si>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</si>
  <si>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</si>
  <si>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</si>
  <si>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</si>
  <si>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</si>
  <si>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</si>
  <si>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</si>
  <si>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</si>
  <si>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</si>
  <si>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</si>
  <si>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</si>
  <si>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</si>
  <si>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</si>
  <si>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</si>
  <si>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14206080</t>
  </si>
  <si>
    <t>06206116</t>
  </si>
  <si>
    <t>14206097</t>
  </si>
  <si>
    <t>14206105</t>
  </si>
  <si>
    <t>14206111</t>
  </si>
  <si>
    <t>14206128</t>
  </si>
  <si>
    <t>06206168</t>
  </si>
  <si>
    <t>14206134</t>
  </si>
  <si>
    <t>06206174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</si>
  <si>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</si>
  <si>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</si>
  <si>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</si>
  <si>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</si>
  <si>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</si>
  <si>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</si>
  <si>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</si>
  <si>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</si>
  <si>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</si>
  <si>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</si>
  <si>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</si>
  <si>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</si>
  <si>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</si>
  <si>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</si>
  <si>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</si>
  <si>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</si>
  <si>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</si>
  <si>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</si>
  <si>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</si>
  <si>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</si>
  <si>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</si>
  <si>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</si>
  <si>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</si>
  <si>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</si>
  <si>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</si>
  <si>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</si>
  <si>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</si>
  <si>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</si>
  <si>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</si>
  <si>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</si>
  <si>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</si>
  <si>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</si>
  <si>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06668016</t>
  </si>
  <si>
    <t>14668011</t>
  </si>
  <si>
    <t>06668022</t>
  </si>
  <si>
    <t>14668028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</si>
  <si>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</si>
  <si>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</si>
  <si>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</si>
  <si>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</si>
  <si>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</si>
  <si>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</si>
  <si>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</si>
  <si>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</si>
  <si>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</si>
  <si>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</si>
  <si>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</si>
  <si>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</si>
  <si>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</si>
  <si>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鳥取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</si>
  <si>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</si>
  <si>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</si>
  <si>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</si>
  <si>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</si>
  <si>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</si>
  <si>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</si>
  <si>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</si>
  <si>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</si>
  <si>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</si>
  <si>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</si>
  <si>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</si>
  <si>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</si>
  <si>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</si>
  <si>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</si>
  <si>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</si>
  <si>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</si>
  <si>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</si>
  <si>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</si>
  <si>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</si>
  <si>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</si>
  <si>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</si>
  <si>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</si>
  <si>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</si>
  <si>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</si>
  <si>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</si>
  <si>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</si>
  <si>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</si>
  <si>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</si>
  <si>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</si>
  <si>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</si>
  <si>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</si>
  <si>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</si>
  <si>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</si>
  <si>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</si>
  <si>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</si>
  <si>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</si>
  <si>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</si>
  <si>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</si>
  <si>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</si>
  <si>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</si>
  <si>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</si>
  <si>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</si>
  <si>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</si>
  <si>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</si>
  <si>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</si>
  <si>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</si>
  <si>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</si>
  <si>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</si>
  <si>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</si>
  <si>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</si>
  <si>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</si>
  <si>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</si>
  <si>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</si>
  <si>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</si>
  <si>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</si>
  <si>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</si>
  <si>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</si>
  <si>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</si>
  <si>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</si>
  <si>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</si>
  <si>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</si>
  <si>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</si>
  <si>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</si>
  <si>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</si>
  <si>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</si>
  <si>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</si>
  <si>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</si>
  <si>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</si>
  <si>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</si>
  <si>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</si>
  <si>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</si>
  <si>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</si>
  <si>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</si>
  <si>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</si>
  <si>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</si>
  <si>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</si>
  <si>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</si>
  <si>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</si>
  <si>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</si>
  <si>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</si>
  <si>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</si>
  <si>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</si>
  <si>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</si>
  <si>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</si>
  <si>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</si>
  <si>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</si>
  <si>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</si>
  <si>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</si>
  <si>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</si>
  <si>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</si>
  <si>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</si>
  <si>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</si>
  <si>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</si>
  <si>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</si>
  <si>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</si>
  <si>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</si>
  <si>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</si>
  <si>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</si>
  <si>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</si>
  <si>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</si>
  <si>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</si>
  <si>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</si>
  <si>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</si>
  <si>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</si>
  <si>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</si>
  <si>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</si>
  <si>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</si>
  <si>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</si>
  <si>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</si>
  <si>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</si>
  <si>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</si>
  <si>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</si>
  <si>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</si>
  <si>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</si>
  <si>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</si>
  <si>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</si>
  <si>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</si>
  <si>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</si>
  <si>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</si>
  <si>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</si>
  <si>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</si>
  <si>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</si>
  <si>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</si>
  <si>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</si>
  <si>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</si>
  <si>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</si>
  <si>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</si>
  <si>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</si>
  <si>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</si>
  <si>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</si>
  <si>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</si>
  <si>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</si>
  <si>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</si>
  <si>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</si>
  <si>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</si>
  <si>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</si>
  <si>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</si>
  <si>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</si>
  <si>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</si>
  <si>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</si>
  <si>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</si>
  <si>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</si>
  <si>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</si>
  <si>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</si>
  <si>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</si>
  <si>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</si>
  <si>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</si>
  <si>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北見</t>
  </si>
  <si>
    <t>登別温泉</t>
  </si>
  <si>
    <t>15512064</t>
  </si>
  <si>
    <t>15512070</t>
  </si>
  <si>
    <t>※浜頓別（宗谷）</t>
  </si>
  <si>
    <t>※歌登</t>
  </si>
  <si>
    <t>※1稚内北</t>
  </si>
  <si>
    <t>【注3】※1宗谷新聞の稚内北販売店はゆうメール地区の為、日曜・祝日は翌日配達となります。</t>
    <rPh sb="6" eb="8">
      <t>ソウヤ</t>
    </rPh>
    <rPh sb="8" eb="10">
      <t>シンブン</t>
    </rPh>
    <rPh sb="11" eb="13">
      <t>ワッカナイ</t>
    </rPh>
    <rPh sb="13" eb="14">
      <t>キタ</t>
    </rPh>
    <rPh sb="14" eb="17">
      <t>ハンバイテン</t>
    </rPh>
    <rPh sb="23" eb="25">
      <t>チク</t>
    </rPh>
    <rPh sb="26" eb="27">
      <t>タメ</t>
    </rPh>
    <rPh sb="28" eb="30">
      <t>ニチヨウ</t>
    </rPh>
    <rPh sb="31" eb="33">
      <t>シュクジツ</t>
    </rPh>
    <rPh sb="34" eb="36">
      <t>ヨクジツ</t>
    </rPh>
    <rPh sb="36" eb="38">
      <t>ハイタツ</t>
    </rPh>
    <phoneticPr fontId="24"/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</si>
  <si>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</si>
  <si>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</si>
  <si>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</si>
  <si>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</si>
  <si>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</si>
  <si>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</si>
  <si>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</si>
  <si>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</si>
  <si>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</si>
  <si>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</si>
  <si>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</si>
  <si>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</si>
  <si>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</si>
  <si>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</si>
  <si>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</si>
  <si>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</si>
  <si>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</si>
  <si>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</si>
  <si>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</si>
  <si>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</si>
  <si>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</si>
  <si>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</si>
  <si>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</si>
  <si>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</si>
  <si>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</si>
  <si>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</si>
  <si>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</si>
  <si>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</si>
  <si>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</si>
  <si>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</si>
  <si>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</si>
  <si>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</si>
  <si>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</si>
  <si>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</si>
  <si>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</si>
  <si>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</si>
  <si>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</si>
  <si>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</si>
  <si>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</si>
  <si>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</si>
  <si>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</si>
  <si>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</si>
  <si>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</si>
  <si>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</si>
  <si>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</si>
  <si>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</si>
  <si>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</si>
  <si>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</si>
  <si>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</si>
  <si>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</si>
  <si>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</si>
  <si>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</si>
  <si>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</si>
  <si>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</si>
  <si>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</si>
  <si>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</si>
  <si>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</si>
  <si>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</si>
  <si>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</si>
  <si>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</si>
  <si>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</si>
  <si>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</si>
  <si>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</si>
  <si>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</si>
  <si>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</si>
  <si>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</si>
  <si>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</si>
  <si>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</si>
  <si>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</si>
  <si>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</si>
  <si>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</si>
  <si>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</si>
  <si>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</si>
  <si>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</si>
  <si>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</si>
  <si>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</si>
  <si>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</si>
  <si>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</si>
  <si>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</si>
  <si>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</si>
  <si>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</si>
  <si>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</si>
  <si>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</si>
  <si>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</si>
  <si>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</si>
  <si>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</si>
  <si>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</si>
  <si>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</si>
  <si>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</si>
  <si>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</si>
  <si>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</si>
  <si>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</si>
  <si>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</si>
  <si>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</si>
  <si>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</si>
  <si>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函館本通</t>
  </si>
  <si>
    <t>▲焼尻(A)</t>
  </si>
  <si>
    <t>▲天売(A)</t>
  </si>
  <si>
    <t>▲仙法志(A)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</si>
  <si>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</si>
  <si>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</si>
  <si>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</si>
  <si>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</si>
  <si>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</si>
  <si>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中央南(N)</t>
  </si>
  <si>
    <t>曙(N)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</si>
  <si>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</si>
  <si>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</si>
  <si>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</si>
  <si>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</si>
  <si>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</si>
  <si>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</si>
  <si>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</si>
  <si>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</si>
  <si>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</si>
  <si>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</si>
  <si>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</si>
  <si>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</si>
  <si>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</si>
  <si>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</si>
  <si>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</si>
  <si>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</si>
  <si>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</si>
  <si>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</si>
  <si>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</si>
  <si>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</si>
  <si>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</si>
  <si>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</si>
  <si>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</si>
  <si>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</si>
  <si>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</si>
  <si>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</si>
  <si>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</si>
  <si>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</si>
  <si>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篠路(N)</t>
  </si>
  <si>
    <t>あいの里(N)</t>
  </si>
  <si>
    <t>花川東(MN)</t>
  </si>
  <si>
    <t>花川北(MN)</t>
  </si>
  <si>
    <t>花川南(MN)</t>
  </si>
  <si>
    <t>石狩(AN)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</si>
  <si>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</si>
  <si>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</si>
  <si>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</si>
  <si>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</si>
  <si>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</si>
  <si>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</si>
  <si>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</si>
  <si>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</si>
  <si>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</si>
  <si>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</si>
  <si>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</si>
  <si>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</si>
  <si>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</si>
  <si>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</si>
  <si>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</si>
  <si>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</si>
  <si>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</si>
  <si>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</si>
  <si>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</si>
  <si>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</si>
  <si>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</si>
  <si>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月寒東(N)</t>
  </si>
  <si>
    <t>北野通(N)</t>
  </si>
  <si>
    <t>清田(N)</t>
  </si>
  <si>
    <t>真栄(N)</t>
  </si>
  <si>
    <t>北野(N)</t>
  </si>
  <si>
    <t>平岡(N)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</si>
  <si>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</si>
  <si>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</si>
  <si>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</si>
  <si>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</si>
  <si>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</si>
  <si>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</si>
  <si>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</si>
  <si>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青葉中央(N)</t>
  </si>
  <si>
    <t>もみじ台(MN)</t>
  </si>
  <si>
    <t>厚別中央(N)</t>
  </si>
  <si>
    <t>厚別北(N)</t>
  </si>
  <si>
    <t>上野幌(N)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</si>
  <si>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</si>
  <si>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</si>
  <si>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</si>
  <si>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</si>
  <si>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</si>
  <si>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</si>
  <si>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</si>
  <si>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</si>
  <si>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西の里(N)</t>
  </si>
  <si>
    <t>大曲(N)</t>
  </si>
  <si>
    <t>島松(MN)</t>
  </si>
  <si>
    <t>恵庭西部(MN)</t>
  </si>
  <si>
    <t>恵庭東部(MN)</t>
  </si>
  <si>
    <t>千歳西部(N)</t>
  </si>
  <si>
    <t>千歳東部(N)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</si>
  <si>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</si>
  <si>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</si>
  <si>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</si>
  <si>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</si>
  <si>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</si>
  <si>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</si>
  <si>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</si>
  <si>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</si>
  <si>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</si>
  <si>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中央西(MN)</t>
  </si>
  <si>
    <t>豊岡(MN)</t>
  </si>
  <si>
    <t>東光西(MN)</t>
  </si>
  <si>
    <t>旭町(MN)</t>
  </si>
  <si>
    <t>大雪(MN)</t>
  </si>
  <si>
    <t>末広東(MN)</t>
  </si>
  <si>
    <t>神楽(MN)</t>
  </si>
  <si>
    <t>神居(MN)</t>
  </si>
  <si>
    <t>忠和(MN)</t>
  </si>
  <si>
    <t>近文(MN)</t>
  </si>
  <si>
    <t>住吉(MN)</t>
  </si>
  <si>
    <t>永山(MN)</t>
  </si>
  <si>
    <t>末広西(MN)</t>
  </si>
  <si>
    <t>永山南(MN)</t>
  </si>
  <si>
    <t>東光東(MN)</t>
  </si>
  <si>
    <t>東光南(MN)</t>
  </si>
  <si>
    <t>豊岡四条通(MN)</t>
  </si>
  <si>
    <t>緑が丘(MN)</t>
  </si>
  <si>
    <t>緑が丘東(MN)</t>
  </si>
  <si>
    <t>東鷹栖(MN)</t>
  </si>
  <si>
    <t>▲鴛泊(AN)</t>
  </si>
  <si>
    <t>▲沓形(AMN)</t>
  </si>
  <si>
    <t>▲香深東(AN)</t>
  </si>
  <si>
    <t>▲香深西(AN)</t>
  </si>
  <si>
    <t>▲船泊(AN)</t>
  </si>
  <si>
    <t>◆磯分内(AN)</t>
  </si>
  <si>
    <t>◆美留和(AMN)</t>
  </si>
  <si>
    <t>◆別海(AMN)</t>
  </si>
  <si>
    <t>◆中春別(AN)</t>
  </si>
  <si>
    <t>◆計根別(AMN)</t>
  </si>
  <si>
    <t>◆標津(AMN)</t>
  </si>
  <si>
    <t>松ヶ枝(MN)</t>
  </si>
  <si>
    <t>◆阿部本店(MN)</t>
  </si>
  <si>
    <t>◆共栄(MN)</t>
  </si>
  <si>
    <t>◆中園(MN)</t>
  </si>
  <si>
    <t>◆芦野(MN)</t>
  </si>
  <si>
    <t>◆白樺(MN)</t>
  </si>
  <si>
    <t>◆貝塚通(MN)</t>
  </si>
  <si>
    <t>◆美原(MN)</t>
  </si>
  <si>
    <t>◆曙(MN)</t>
  </si>
  <si>
    <t>◆南大通本店(MN)</t>
  </si>
  <si>
    <t>◆遠矢(N)</t>
  </si>
  <si>
    <t>◆釧路武佐(MN)</t>
  </si>
  <si>
    <t>◆望洋(MN)</t>
  </si>
  <si>
    <t>◆鳥取(MN)</t>
  </si>
  <si>
    <t>◆大楽毛(MN)</t>
  </si>
  <si>
    <t>◆阿寒(AMN)</t>
  </si>
  <si>
    <t>◆阿寒湖畔(MN)</t>
  </si>
  <si>
    <t>◆音別(AMN)</t>
  </si>
  <si>
    <t>◆茶内(AMN)</t>
  </si>
  <si>
    <t>◆浜中(N)</t>
  </si>
  <si>
    <t>◆霧多布(AMN)</t>
  </si>
  <si>
    <t>◆尾幌(N)</t>
  </si>
  <si>
    <t>◆鶴居(AN)</t>
  </si>
  <si>
    <t>◆標茶(AMN)</t>
  </si>
  <si>
    <t>◆弟子屈(AMN)</t>
  </si>
  <si>
    <t>◆川湯(AMN)</t>
  </si>
  <si>
    <t>◆虹別(N)</t>
  </si>
  <si>
    <t>◆庶路(AMN)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</si>
  <si>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</si>
  <si>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</si>
  <si>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</si>
  <si>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</si>
  <si>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</si>
  <si>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</si>
  <si>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</si>
  <si>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◆中標津(AMN)</t>
  </si>
  <si>
    <t>◆川北(AN)</t>
  </si>
  <si>
    <t>◆羅臼(MN)</t>
  </si>
  <si>
    <t>01571074</t>
  </si>
  <si>
    <t>夕刊　鉄北東音羽</t>
  </si>
  <si>
    <t>夕刊　鉄北東美園</t>
  </si>
  <si>
    <t>屯田(M)</t>
  </si>
  <si>
    <t>発寒(M)</t>
  </si>
  <si>
    <t>手稲北(M)</t>
  </si>
  <si>
    <t>仁木(M)</t>
  </si>
  <si>
    <t>岩内東部(M)</t>
  </si>
  <si>
    <t>寿都(M)</t>
  </si>
  <si>
    <t>三笠(M)</t>
  </si>
  <si>
    <t>室蘭(M)</t>
  </si>
  <si>
    <t>白老(M)</t>
  </si>
  <si>
    <t>静内(M)</t>
  </si>
  <si>
    <t>下川(M)</t>
  </si>
  <si>
    <t>常呂(M)</t>
  </si>
  <si>
    <t>帯広緑ヶ丘(M)</t>
  </si>
  <si>
    <t>十勝清水(M)</t>
  </si>
  <si>
    <t>根室(M)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</si>
  <si>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</si>
  <si>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</si>
  <si>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</si>
  <si>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</si>
  <si>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</si>
  <si>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</si>
  <si>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</si>
  <si>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</si>
  <si>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</si>
  <si>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</si>
  <si>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</si>
  <si>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</si>
  <si>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</si>
  <si>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</si>
  <si>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06346157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</si>
  <si>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</si>
  <si>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</si>
  <si>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</si>
  <si>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</si>
  <si>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</si>
  <si>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</si>
  <si>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</si>
  <si>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</si>
  <si>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</si>
  <si>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</si>
  <si>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</si>
  <si>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</si>
  <si>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</si>
  <si>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</si>
  <si>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</si>
  <si>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</si>
  <si>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</si>
  <si>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</si>
  <si>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</si>
  <si>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</si>
  <si>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</si>
  <si>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</si>
  <si>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</si>
  <si>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</si>
  <si>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</si>
  <si>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</si>
  <si>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</si>
  <si>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</si>
  <si>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◆古部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</si>
  <si>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</si>
  <si>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</si>
  <si>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</si>
  <si>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</si>
  <si>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</si>
  <si>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</si>
  <si>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</si>
  <si>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</si>
  <si>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</si>
  <si>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</si>
  <si>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</si>
  <si>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</si>
  <si>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</si>
  <si>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</si>
  <si>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</si>
  <si>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◆赤神</t>
  </si>
  <si>
    <t>◆清部</t>
  </si>
  <si>
    <t>◆江良</t>
  </si>
  <si>
    <t>◆千軒</t>
  </si>
  <si>
    <t>◆鹿部(N)</t>
  </si>
  <si>
    <t>◆砂原(N)</t>
  </si>
  <si>
    <t>◆掛澗(N)</t>
  </si>
  <si>
    <t>◆森(MN)</t>
  </si>
  <si>
    <t>◆落部(MN)</t>
  </si>
  <si>
    <t>◆山崎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</si>
  <si>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</si>
  <si>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</si>
  <si>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</si>
  <si>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</si>
  <si>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</si>
  <si>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</si>
  <si>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</si>
  <si>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◆大正(MN)</t>
  </si>
  <si>
    <t>◆清川(AN)</t>
  </si>
  <si>
    <t>◆士幌(AMN)</t>
  </si>
  <si>
    <t>◆鹿追(AMN)</t>
  </si>
  <si>
    <t>◆瓜幕(AM)</t>
  </si>
  <si>
    <t>◆御影(AN)</t>
  </si>
  <si>
    <t>◆中札内(AMN)</t>
  </si>
  <si>
    <t>◆更別(AMN)</t>
  </si>
  <si>
    <t>◆上札内</t>
  </si>
  <si>
    <t>◆大樹(AMN)</t>
  </si>
  <si>
    <t>◆広尾(MN)</t>
  </si>
  <si>
    <t>◆芽登</t>
  </si>
  <si>
    <t>◆陸別(N)</t>
  </si>
  <si>
    <t>◆茂岩(AMN)</t>
  </si>
  <si>
    <t>◆忠類(AMN)</t>
  </si>
  <si>
    <t>◆厚内(N)</t>
  </si>
  <si>
    <t>◆浦幌(AMN)</t>
  </si>
  <si>
    <t>◆新吉野</t>
  </si>
  <si>
    <t>◆歌棄</t>
  </si>
  <si>
    <t>【注4】日刊宗谷の</t>
    <rPh sb="4" eb="8">
      <t>ニッカンソウヤ</t>
    </rPh>
    <phoneticPr fontId="24"/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</si>
  <si>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</si>
  <si>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</si>
  <si>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</si>
  <si>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</si>
  <si>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</si>
  <si>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</si>
  <si>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</si>
  <si>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</si>
  <si>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</si>
  <si>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</si>
  <si>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</si>
  <si>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</si>
  <si>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</si>
  <si>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</si>
  <si>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</si>
  <si>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</si>
  <si>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</si>
  <si>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</si>
  <si>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</si>
  <si>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稚内東</t>
  </si>
  <si>
    <t>02214040</t>
  </si>
  <si>
    <t>◆白糠(AMN)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</si>
  <si>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</si>
  <si>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</si>
  <si>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</si>
  <si>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</si>
  <si>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</si>
  <si>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</si>
  <si>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</si>
  <si>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【注5】毎日新聞の</t>
    <rPh sb="4" eb="6">
      <t>マイニチ</t>
    </rPh>
    <rPh sb="6" eb="8">
      <t>シンブン</t>
    </rPh>
    <phoneticPr fontId="24"/>
  </si>
  <si>
    <t>は定数未満受付不可の販売店です。</t>
    <rPh sb="1" eb="3">
      <t>テイスウ</t>
    </rPh>
    <rPh sb="3" eb="5">
      <t>ミマン</t>
    </rPh>
    <rPh sb="5" eb="7">
      <t>ウケツケ</t>
    </rPh>
    <rPh sb="7" eb="9">
      <t>フカ</t>
    </rPh>
    <rPh sb="10" eb="13">
      <t>ハンバイテン</t>
    </rPh>
    <phoneticPr fontId="24"/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</si>
  <si>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</si>
  <si>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</si>
  <si>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</si>
  <si>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</si>
  <si>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</si>
  <si>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◆鶉町</t>
  </si>
  <si>
    <t>◆久遠(A)</t>
  </si>
  <si>
    <t>◆瀬棚(N)</t>
  </si>
  <si>
    <t>豊岡北(MN)</t>
  </si>
  <si>
    <t>西帯広(M)</t>
  </si>
  <si>
    <t>06207166</t>
  </si>
  <si>
    <t>◆愛国</t>
  </si>
  <si>
    <t>03102177</t>
  </si>
  <si>
    <t>03110043</t>
  </si>
  <si>
    <t>03104109</t>
  </si>
  <si>
    <t>03108058</t>
  </si>
  <si>
    <t>青葉中央</t>
  </si>
  <si>
    <t>03108064</t>
  </si>
  <si>
    <t>厚別中央</t>
  </si>
  <si>
    <t>03108070</t>
  </si>
  <si>
    <t>厚別北</t>
  </si>
  <si>
    <t>03108087</t>
  </si>
  <si>
    <t>上野幌</t>
  </si>
  <si>
    <t>03234060</t>
  </si>
  <si>
    <t>西の里</t>
  </si>
  <si>
    <t>03231065</t>
  </si>
  <si>
    <t>恵庭西部</t>
  </si>
  <si>
    <t>06107101</t>
  </si>
  <si>
    <t>東札幌鈴木</t>
  </si>
  <si>
    <t>新光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</si>
  <si>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</si>
  <si>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</si>
  <si>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03105107</t>
  </si>
  <si>
    <t>月寒東中山</t>
  </si>
  <si>
    <t>03105113</t>
  </si>
  <si>
    <t>北野通</t>
  </si>
  <si>
    <t>03110050</t>
  </si>
  <si>
    <t>03110066</t>
  </si>
  <si>
    <t>清田千田</t>
  </si>
  <si>
    <t>03104115</t>
  </si>
  <si>
    <t>東白石</t>
  </si>
  <si>
    <t>◆当別(MN)</t>
  </si>
  <si>
    <t>◆太美(MN)</t>
  </si>
  <si>
    <t>◆群別</t>
  </si>
  <si>
    <t>◆第二川下(AN)</t>
  </si>
  <si>
    <t>◆古潭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</si>
  <si>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</si>
  <si>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</si>
  <si>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</si>
  <si>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</si>
  <si>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</si>
  <si>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</si>
  <si>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</si>
  <si>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</si>
  <si>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</si>
  <si>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</si>
  <si>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</si>
  <si>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</si>
  <si>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</si>
  <si>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</si>
  <si>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</si>
  <si>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</si>
  <si>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</si>
  <si>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</si>
  <si>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◆目名(AN)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</si>
  <si>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</si>
  <si>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</si>
  <si>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</si>
  <si>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</si>
  <si>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</si>
  <si>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</si>
  <si>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</si>
  <si>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</si>
  <si>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◆美唄西(N)</t>
  </si>
  <si>
    <t>◆美唄東(MN)</t>
  </si>
  <si>
    <t>◆砂川南部(N)</t>
  </si>
  <si>
    <t>◆砂川北部(N)</t>
  </si>
  <si>
    <t>◆*滝川中央(N)</t>
  </si>
  <si>
    <t>◆多度志(A)</t>
  </si>
  <si>
    <t>◆深川(MN)</t>
  </si>
  <si>
    <t>◆赤平(MN)</t>
  </si>
  <si>
    <t>◆奈井江(MN)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</si>
  <si>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</si>
  <si>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</si>
  <si>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</si>
  <si>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</si>
  <si>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</si>
  <si>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</si>
  <si>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◆雨竜(AMN)</t>
  </si>
  <si>
    <t>◆幌加内(AMN)</t>
  </si>
  <si>
    <t>◆和(AMN)</t>
  </si>
  <si>
    <t>◆碧水(N)</t>
  </si>
  <si>
    <t>◆政和</t>
  </si>
  <si>
    <t>◆秩父別(AMN)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</si>
  <si>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</si>
  <si>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</si>
  <si>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</si>
  <si>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</si>
  <si>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</si>
  <si>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</si>
  <si>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</si>
  <si>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</si>
  <si>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</si>
  <si>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</si>
  <si>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</si>
  <si>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</si>
  <si>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</si>
  <si>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</si>
  <si>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◆稀府(AMN)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</si>
  <si>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</si>
  <si>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</si>
  <si>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</si>
  <si>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</si>
  <si>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</si>
  <si>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</si>
  <si>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</si>
  <si>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</si>
  <si>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</si>
  <si>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</si>
  <si>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</si>
  <si>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</si>
  <si>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◆虎杖浜(AMN)</t>
  </si>
  <si>
    <t>◆壮瞥(AMN)</t>
  </si>
  <si>
    <t>◆久保内(A)</t>
  </si>
  <si>
    <t>◆洞爺湖(MN)</t>
  </si>
  <si>
    <t>◆豊浦(MN)</t>
  </si>
  <si>
    <t>◆大岸</t>
  </si>
  <si>
    <t>◆礼文(M)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</si>
  <si>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</si>
  <si>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</si>
  <si>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</si>
  <si>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</si>
  <si>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</si>
  <si>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</si>
  <si>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</si>
  <si>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</si>
  <si>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◆風連(AMN)</t>
  </si>
  <si>
    <t>◆富良野(MN)</t>
  </si>
  <si>
    <t>◆鷹栖(AMN)</t>
  </si>
  <si>
    <t>◆東川(AMN)</t>
  </si>
  <si>
    <t>◆東神楽(AMN)</t>
  </si>
  <si>
    <t>◆当麻(AMN)</t>
  </si>
  <si>
    <t>◆愛別(AN)</t>
  </si>
  <si>
    <t>◆中愛別</t>
  </si>
  <si>
    <t>◆上川(AMN)</t>
  </si>
  <si>
    <t>◆美瑛(MN)</t>
  </si>
  <si>
    <t>◆剣淵(AN)</t>
  </si>
  <si>
    <t>◆下川(AN)</t>
  </si>
  <si>
    <t>◆江丹別(N)</t>
  </si>
  <si>
    <t>◆音威子府(AMN)</t>
  </si>
  <si>
    <t>◆佐久(A)</t>
  </si>
  <si>
    <t>◆天塩中川(AN)</t>
  </si>
  <si>
    <t>◆占冠(AMN)</t>
  </si>
  <si>
    <t>◆幾寅(AMN)</t>
  </si>
  <si>
    <t>◆小平(AN)</t>
  </si>
  <si>
    <t>◆鬼鹿(AMN)</t>
  </si>
  <si>
    <t>◆古丹別(AMN)</t>
  </si>
  <si>
    <t>◆苫前(AN)</t>
  </si>
  <si>
    <t>◆羽幌(N)</t>
  </si>
  <si>
    <t>◆初山別(AN)</t>
  </si>
  <si>
    <t>◆幌延(AMN)</t>
  </si>
  <si>
    <t>◆雄信内</t>
  </si>
  <si>
    <t>◆遠別(AMN)</t>
  </si>
  <si>
    <t>◆曲淵(N)</t>
  </si>
  <si>
    <t>◆沼川(MN)</t>
  </si>
  <si>
    <t>◆恵北(N)</t>
  </si>
  <si>
    <t>◆富磯</t>
  </si>
  <si>
    <t>◆第二清浜</t>
  </si>
  <si>
    <t>◆宗谷岬(N)</t>
  </si>
  <si>
    <t>◆稚内東(MN)</t>
  </si>
  <si>
    <t>◆歌登(AMN)</t>
  </si>
  <si>
    <t>◆志美宇丹</t>
  </si>
  <si>
    <t>◆中頓別(AMN)</t>
  </si>
  <si>
    <t>◆枝幸(AMN)</t>
  </si>
  <si>
    <t>◆豊富(AMN)</t>
  </si>
  <si>
    <t>◆兜沼(AM)</t>
  </si>
  <si>
    <t>◆猿払</t>
  </si>
  <si>
    <t>◆鬼志別(AMN)</t>
  </si>
  <si>
    <t>◆浜鬼志別(N)</t>
  </si>
  <si>
    <t>◆知来別</t>
  </si>
  <si>
    <t>◆北見東(MN)</t>
  </si>
  <si>
    <t>◆北見中央(MN)</t>
  </si>
  <si>
    <t>◆仁頃(N)</t>
  </si>
  <si>
    <t>◆瑞穂</t>
  </si>
  <si>
    <t>◆端野(AMN)</t>
  </si>
  <si>
    <t>◆常呂(AN)</t>
  </si>
  <si>
    <t>◆網走西部(MN)</t>
  </si>
  <si>
    <t>◆網走東部(MN)</t>
  </si>
  <si>
    <t>◆紋別北(MN)</t>
  </si>
  <si>
    <t>◆紋別南(MN)</t>
  </si>
  <si>
    <t>◆美幌(MN)</t>
  </si>
  <si>
    <t>◆津別(AMN)</t>
  </si>
  <si>
    <t>◆女満別(AN)</t>
  </si>
  <si>
    <t>◆東藻琴(AMN)</t>
  </si>
  <si>
    <t>◆浜小清水(AMN)</t>
  </si>
  <si>
    <t>◆小清水(AMN)</t>
  </si>
  <si>
    <t>◆斜里(MN)</t>
  </si>
  <si>
    <t>◆清里(AMN)</t>
  </si>
  <si>
    <t>◆札弦(N)</t>
  </si>
  <si>
    <t>◆栄</t>
  </si>
  <si>
    <t>◆浜佐呂間(A)</t>
  </si>
  <si>
    <t>◆佐呂間(AMN)</t>
  </si>
  <si>
    <t>◆丸瀬布(AMN)</t>
  </si>
  <si>
    <t>◆安国(AN)</t>
  </si>
  <si>
    <t>◆生田原(AN)</t>
  </si>
  <si>
    <t>◆上興部(AN)</t>
  </si>
  <si>
    <t>◆西興部(AN)</t>
  </si>
  <si>
    <t>◆興部(AMN)</t>
  </si>
  <si>
    <t>◆雄武(AN)</t>
  </si>
  <si>
    <t>◆幌内</t>
  </si>
  <si>
    <t>◆濁川(AM)</t>
  </si>
  <si>
    <t>◆上湧別(AN)</t>
  </si>
  <si>
    <t>◆湧別(AMN)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</si>
  <si>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</si>
  <si>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</si>
  <si>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</si>
  <si>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</si>
  <si>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発寒大山</t>
  </si>
  <si>
    <t>02107092</t>
  </si>
  <si>
    <t>西野北</t>
  </si>
  <si>
    <t>02107100</t>
  </si>
  <si>
    <t>西野南</t>
  </si>
  <si>
    <t>◆名寄(MN)</t>
  </si>
  <si>
    <t>◆銀山(AN)</t>
  </si>
  <si>
    <t>◆鈴川(N)</t>
  </si>
  <si>
    <t>◆双葉(N)</t>
  </si>
  <si>
    <t>◆白井川(AM)</t>
  </si>
  <si>
    <t>◆丹羽</t>
  </si>
  <si>
    <t>◆比布(AMN)</t>
  </si>
  <si>
    <t>◆豊岬</t>
  </si>
  <si>
    <t>◆小橋内(MN)</t>
  </si>
  <si>
    <t>◆白滝(AN)</t>
  </si>
  <si>
    <t>◆中士幌(N)</t>
  </si>
  <si>
    <t>伊藤店</t>
  </si>
  <si>
    <t>橋南西部販売所</t>
  </si>
  <si>
    <t>池田店</t>
  </si>
  <si>
    <t>鳥取販売所</t>
  </si>
  <si>
    <t>鉄北販売所</t>
  </si>
  <si>
    <t>美原店</t>
  </si>
  <si>
    <t>荒井店</t>
  </si>
  <si>
    <t>桜ヶ岡販売所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</si>
  <si>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</si>
  <si>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</si>
  <si>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</si>
  <si>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</si>
  <si>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</si>
  <si>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</si>
  <si>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</si>
  <si>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</si>
  <si>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</si>
  <si>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◆滝の上(AMN)</t>
  </si>
  <si>
    <t>02224047</t>
  </si>
  <si>
    <t>02213041</t>
  </si>
  <si>
    <t>02213087</t>
  </si>
  <si>
    <t>春日</t>
  </si>
  <si>
    <t>◆天塩(AMN)</t>
  </si>
  <si>
    <t>◆末広(MN)</t>
  </si>
  <si>
    <t>◆大手町(MN)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</si>
  <si>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</si>
  <si>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</si>
  <si>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</si>
  <si>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</si>
  <si>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</si>
  <si>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</si>
  <si>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</si>
  <si>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</si>
  <si>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</si>
  <si>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</si>
  <si>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</si>
  <si>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</si>
  <si>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</si>
  <si>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</si>
  <si>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</si>
  <si>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</si>
  <si>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</si>
  <si>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</si>
  <si>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</si>
  <si>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</si>
  <si>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</si>
  <si>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◆大沼(MN)</t>
  </si>
  <si>
    <t>13207206</t>
  </si>
  <si>
    <t>13207212</t>
  </si>
  <si>
    <t>13207229</t>
  </si>
  <si>
    <t>13207235</t>
  </si>
  <si>
    <t>11213211</t>
  </si>
  <si>
    <t>夕刊　鉄南東若草</t>
  </si>
  <si>
    <t>11213228</t>
  </si>
  <si>
    <t>夕刊　鉄南東末広</t>
  </si>
  <si>
    <t>◆尾山(AN)</t>
  </si>
  <si>
    <t>◆水堀(A)</t>
  </si>
  <si>
    <t>◆厚沢部(AMN)</t>
  </si>
  <si>
    <t>◆乙部(AMN)</t>
  </si>
  <si>
    <t>23202198</t>
  </si>
  <si>
    <t>五稜郭</t>
  </si>
  <si>
    <t>◆新得(AMN)</t>
  </si>
  <si>
    <t>◆富川(AMN)</t>
  </si>
  <si>
    <t>◆長万部(MN)</t>
  </si>
  <si>
    <t>◆静狩</t>
  </si>
  <si>
    <t>◆二股</t>
  </si>
  <si>
    <t>◆上富良野(MN)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</si>
  <si>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</si>
  <si>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</si>
  <si>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</si>
  <si>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</si>
  <si>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</si>
  <si>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</si>
  <si>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</si>
  <si>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</si>
  <si>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</si>
  <si>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</si>
  <si>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</si>
  <si>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</si>
  <si>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</si>
  <si>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</si>
  <si>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</si>
  <si>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</si>
  <si>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</si>
  <si>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◆帯広中央(MN)</t>
  </si>
  <si>
    <t>◆帯広北部(MN)</t>
  </si>
  <si>
    <t>◆帯広西部(MN)</t>
  </si>
  <si>
    <t>◆帯広南部(MN)</t>
  </si>
  <si>
    <t>◆音更(MN)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</si>
  <si>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</si>
  <si>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</si>
  <si>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</si>
  <si>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</si>
  <si>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</si>
  <si>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</si>
  <si>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</si>
  <si>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</si>
  <si>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</si>
  <si>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</si>
  <si>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</si>
  <si>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</si>
  <si>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</si>
  <si>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◆芦別(AN)</t>
  </si>
  <si>
    <t>◆上芦別(AMN)</t>
  </si>
  <si>
    <t>◆長沼(AMN)</t>
  </si>
  <si>
    <t>◆栗山(AMN)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</si>
  <si>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</si>
  <si>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</si>
  <si>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</si>
  <si>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</si>
  <si>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</si>
  <si>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</si>
  <si>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</si>
  <si>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◆八雲(AMN)</t>
  </si>
  <si>
    <t>◆上ノ国(AN)</t>
  </si>
  <si>
    <t>◆江差(MN)</t>
  </si>
  <si>
    <t>◆豊浜(M)</t>
  </si>
  <si>
    <t>◆北桧山(AMN)</t>
  </si>
  <si>
    <t>◆若松(A)</t>
  </si>
  <si>
    <t>今金(A)</t>
  </si>
  <si>
    <t>▲奥尻(AM)</t>
  </si>
  <si>
    <t>東８条(AMN)</t>
  </si>
  <si>
    <t>東旭川(A)</t>
  </si>
  <si>
    <t>永山(A)</t>
  </si>
  <si>
    <t>◆士別(AMN)</t>
  </si>
  <si>
    <t>◆東山(AN)</t>
  </si>
  <si>
    <t>◆美深(AMN)</t>
  </si>
  <si>
    <t>◆留萌(AMN)</t>
  </si>
  <si>
    <t>羽幌(A)</t>
  </si>
  <si>
    <t>◆勇知(A)</t>
  </si>
  <si>
    <t>▲鬼脇(A)</t>
  </si>
  <si>
    <t>◆北見西(AMN)</t>
  </si>
  <si>
    <t>◆北見南(AMN)</t>
  </si>
  <si>
    <t>◆卯原内(N)</t>
  </si>
  <si>
    <t>◆小向(AMN)</t>
  </si>
  <si>
    <t>◆沼の上(AN)</t>
  </si>
  <si>
    <t>◆上渚滑(AMN)</t>
  </si>
  <si>
    <t>◆訓子府(AMN)</t>
  </si>
  <si>
    <t>◆遠軽(AMN)</t>
  </si>
  <si>
    <t>◆札内(AMN)</t>
  </si>
  <si>
    <t>◆幕別(AMN)</t>
  </si>
  <si>
    <t>◆駒場(AMN)</t>
  </si>
  <si>
    <t>◆清水(AN)</t>
  </si>
  <si>
    <t>広尾(A)</t>
  </si>
  <si>
    <t>◆豊似(AN)</t>
  </si>
  <si>
    <t>◆本別(AMN)</t>
  </si>
  <si>
    <t>◆糠内(A)</t>
  </si>
  <si>
    <t>池田(AM)</t>
  </si>
  <si>
    <t>◆高島(AN)</t>
  </si>
  <si>
    <t>(廃店)</t>
  </si>
  <si>
    <t>由仁(A)</t>
  </si>
  <si>
    <t>森(A)</t>
  </si>
  <si>
    <t>士別(A)</t>
  </si>
  <si>
    <t>富良野(A)</t>
  </si>
  <si>
    <t>陸別(AM)</t>
  </si>
  <si>
    <t>◆新篠津(AN)</t>
  </si>
  <si>
    <t>錦町(AMN)</t>
  </si>
  <si>
    <t>◆北村(AMN)</t>
  </si>
  <si>
    <t>◆栗沢(AMN)</t>
  </si>
  <si>
    <t>◆南幌(AMN)</t>
  </si>
  <si>
    <t>◆妹背牛(AN)</t>
  </si>
  <si>
    <t>◆沼田(AMN)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</si>
  <si>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</si>
  <si>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</si>
  <si>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</si>
  <si>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</si>
  <si>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</si>
  <si>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</si>
  <si>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</si>
  <si>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</si>
  <si>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◆金山(N)</t>
  </si>
  <si>
    <t>◆増毛(AMN)</t>
  </si>
  <si>
    <t>◆留辺蘂(AMN)</t>
  </si>
  <si>
    <t>◆温根湯(AMN)</t>
  </si>
  <si>
    <t>◆芽室(AMN)</t>
  </si>
  <si>
    <t>◆上士幌(AMN)</t>
  </si>
  <si>
    <t>◆足寄(AMN)</t>
  </si>
  <si>
    <t>◆厚岸(AMN)</t>
  </si>
  <si>
    <t>◆御園(AN)</t>
  </si>
  <si>
    <t>は900枚未満受付不可の販売店です。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</si>
  <si>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茂尻中央</t>
  </si>
  <si>
    <t>夕刊　鵡川</t>
  </si>
  <si>
    <t>※夕刊　穂別・近郊</t>
  </si>
  <si>
    <t>※夕刊　平取</t>
  </si>
  <si>
    <t>◆稚内(MN)</t>
  </si>
  <si>
    <t>◆浜頓別(AMN)</t>
  </si>
  <si>
    <t>◆若佐(AMN)</t>
  </si>
  <si>
    <t>◆池田(AMN)</t>
  </si>
  <si>
    <t>※夕刊　安平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</si>
</sst>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47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9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50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1" xfId="48" applyFont="1" applyFill="1" applyBorder="1" applyAlignment="1" applyProtection="1">
      <alignment horizontal="center"/>
      <protection hidden="1"/>
    </xf>
    <xf numFmtId="176" fontId="53" fillId="25" borderId="52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176" fontId="53" fillId="25" borderId="55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1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7" xfId="48" applyNumberFormat="1" applyFont="1" applyFill="1" applyBorder="1" applyAlignment="1" applyProtection="1">
      <alignment horizontal="center"/>
      <protection hidden="1"/>
    </xf>
    <xf numFmtId="176" fontId="53" fillId="25" borderId="58" xfId="48" applyNumberFormat="1" applyFont="1" applyFill="1" applyBorder="1" applyProtection="1">
      <protection hidden="1"/>
    </xf>
    <xf numFmtId="176" fontId="51" fillId="25" borderId="59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3" fillId="25" borderId="63" xfId="48" applyNumberFormat="1" applyFont="1" applyFill="1" applyBorder="1" applyProtection="1">
      <protection hidden="1"/>
    </xf>
    <xf numFmtId="176" fontId="53" fillId="25" borderId="64" xfId="48" applyNumberFormat="1" applyFont="1" applyFill="1" applyBorder="1" applyProtection="1">
      <protection hidden="1"/>
    </xf>
    <xf numFmtId="176" fontId="51" fillId="25" borderId="65" xfId="48" applyNumberFormat="1" applyFont="1" applyFill="1" applyBorder="1" applyAlignment="1" applyProtection="1">
      <alignment horizontal="center"/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8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3" fillId="25" borderId="70" xfId="48" applyNumberFormat="1" applyFont="1" applyFill="1" applyBorder="1" applyProtection="1">
      <protection hidden="1"/>
    </xf>
    <xf numFmtId="176" fontId="53" fillId="25" borderId="71" xfId="48" applyNumberFormat="1" applyFont="1" applyFill="1" applyBorder="1" applyProtection="1">
      <protection hidden="1"/>
    </xf>
    <xf numFmtId="176" fontId="53" fillId="25" borderId="72" xfId="48" applyNumberFormat="1" applyFont="1" applyFill="1" applyBorder="1" applyProtection="1">
      <protection hidden="1"/>
    </xf>
    <xf numFmtId="176" fontId="51" fillId="25" borderId="73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5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4" xfId="48" applyNumberFormat="1" applyFont="1" applyFill="1" applyBorder="1" applyProtection="1">
      <protection hidden="1"/>
    </xf>
    <xf numFmtId="176" fontId="46" fillId="25" borderId="55" xfId="48" applyNumberFormat="1" applyFont="1" applyFill="1" applyBorder="1" applyAlignment="1" applyProtection="1">
      <alignment horizontal="center" wrapText="1"/>
      <protection hidden="1"/>
    </xf>
    <xf numFmtId="176" fontId="53" fillId="25" borderId="75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50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6" xfId="0" quotePrefix="1" applyFont="1" applyBorder="1" applyAlignment="1" applyProtection="1">
      <alignment horizontal="center"/>
      <protection locked="0" hidden="1"/>
    </xf>
    <xf numFmtId="0" fontId="52" fillId="0" borderId="77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50" xfId="0" applyFont="1" applyBorder="1" applyAlignment="1" applyProtection="1">
      <alignment horizontal="center"/>
      <protection locked="0" hidden="1"/>
    </xf>
    <xf numFmtId="0" fontId="63" fillId="0" borderId="78" xfId="0" applyFont="1" applyBorder="1" applyAlignment="1" applyProtection="1">
      <alignment horizontal="center"/>
      <protection locked="0" hidden="1"/>
    </xf>
    <xf numFmtId="0" fontId="63" fillId="0" borderId="79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80" xfId="0" applyFont="1" applyBorder="1" applyAlignment="1" applyProtection="1">
      <alignment horizontal="center"/>
      <protection locked="0" hidden="1"/>
    </xf>
    <xf numFmtId="0" fontId="62" fillId="0" borderId="80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shrinkToFit="1"/>
      <protection hidden="1"/>
    </xf>
    <xf numFmtId="178" fontId="64" fillId="0" borderId="81" xfId="0" applyNumberFormat="1" applyFont="1" applyBorder="1" applyProtection="1">
      <protection hidden="1"/>
    </xf>
    <xf numFmtId="178" fontId="66" fillId="0" borderId="82" xfId="38" applyNumberFormat="1" applyFont="1" applyBorder="1" applyProtection="1">
      <protection locked="0" hidden="1"/>
    </xf>
    <xf numFmtId="56" fontId="65" fillId="0" borderId="83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9" xfId="0" applyFont="1" applyBorder="1" applyAlignment="1" applyProtection="1">
      <alignment horizontal="center" vertical="top" textRotation="255" shrinkToFit="1"/>
      <protection locked="0" hidden="1"/>
    </xf>
    <xf numFmtId="178" fontId="65" fillId="0" borderId="84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9" xfId="38" applyFont="1" applyBorder="1" applyProtection="1">
      <protection hidden="1"/>
    </xf>
    <xf numFmtId="178" fontId="64" fillId="0" borderId="83" xfId="0" applyNumberFormat="1" applyFont="1" applyBorder="1" applyAlignment="1" applyProtection="1">
      <alignment horizontal="center" shrinkToFit="1"/>
      <protection hidden="1"/>
    </xf>
    <xf numFmtId="178" fontId="64" fillId="0" borderId="85" xfId="38" applyNumberFormat="1" applyFont="1" applyBorder="1" applyProtection="1">
      <protection hidden="1"/>
    </xf>
    <xf numFmtId="178" fontId="66" fillId="0" borderId="86" xfId="38" applyNumberFormat="1" applyFont="1" applyBorder="1" applyProtection="1">
      <protection locked="0" hidden="1"/>
    </xf>
    <xf numFmtId="38" fontId="64" fillId="0" borderId="49" xfId="38" applyFont="1" applyBorder="1" applyProtection="1"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9" xfId="0" applyNumberFormat="1" applyFont="1" applyBorder="1" applyAlignment="1" applyProtection="1">
      <alignment horizontal="left"/>
      <protection locked="0" hidden="1"/>
    </xf>
    <xf numFmtId="178" fontId="64" fillId="0" borderId="85" xfId="38" applyNumberFormat="1" applyFont="1" applyBorder="1" applyProtection="1">
      <protection locked="0" hidden="1"/>
    </xf>
    <xf numFmtId="178" fontId="64" fillId="0" borderId="88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3" xfId="0" applyNumberFormat="1" applyFont="1" applyBorder="1" applyAlignment="1" applyProtection="1">
      <alignment shrinkToFit="1"/>
      <protection locked="0" hidden="1"/>
    </xf>
    <xf numFmtId="178" fontId="64" fillId="0" borderId="89" xfId="38" applyNumberFormat="1" applyFont="1" applyBorder="1" applyProtection="1">
      <protection hidden="1"/>
    </xf>
    <xf numFmtId="178" fontId="64" fillId="0" borderId="90" xfId="0" applyNumberFormat="1" applyFont="1" applyBorder="1" applyAlignment="1" applyProtection="1">
      <alignment shrinkToFit="1"/>
      <protection locked="0" hidden="1"/>
    </xf>
    <xf numFmtId="178" fontId="64" fillId="0" borderId="84" xfId="0" applyNumberFormat="1" applyFont="1" applyBorder="1" applyAlignment="1" applyProtection="1">
      <alignment shrinkToFit="1"/>
      <protection locked="0" hidden="1"/>
    </xf>
    <xf numFmtId="178" fontId="64" fillId="0" borderId="83" xfId="0" applyNumberFormat="1" applyFont="1" applyBorder="1" applyAlignment="1" applyProtection="1">
      <alignment shrinkToFit="1"/>
      <protection hidden="1"/>
    </xf>
    <xf numFmtId="178" fontId="64" fillId="0" borderId="83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locked="0" hidden="1"/>
    </xf>
    <xf numFmtId="178" fontId="64" fillId="0" borderId="88" xfId="0" applyNumberFormat="1" applyFont="1" applyBorder="1" applyAlignment="1" applyProtection="1">
      <alignment horizontal="right" shrinkToFit="1"/>
      <protection locked="0" hidden="1"/>
    </xf>
    <xf numFmtId="0" fontId="64" fillId="0" borderId="49" xfId="0" applyFont="1" applyBorder="1" applyProtection="1"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9" xfId="38" applyNumberFormat="1" applyFont="1" applyBorder="1" applyProtection="1">
      <protection hidden="1"/>
    </xf>
    <xf numFmtId="178" fontId="64" fillId="0" borderId="78" xfId="0" applyNumberFormat="1" applyFont="1" applyBorder="1" applyAlignment="1" applyProtection="1">
      <alignment shrinkToFit="1"/>
      <protection locked="0" hidden="1"/>
    </xf>
    <xf numFmtId="178" fontId="64" fillId="0" borderId="79" xfId="0" applyNumberFormat="1" applyFont="1" applyBorder="1" applyProtection="1">
      <protection locked="0" hidden="1"/>
    </xf>
    <xf numFmtId="178" fontId="64" fillId="0" borderId="79" xfId="38" applyNumberFormat="1" applyFont="1" applyBorder="1" applyProtection="1">
      <protection locked="0" hidden="1"/>
    </xf>
    <xf numFmtId="178" fontId="66" fillId="0" borderId="80" xfId="38" applyNumberFormat="1" applyFont="1" applyBorder="1" applyProtection="1">
      <protection locked="0" hidden="1"/>
    </xf>
    <xf numFmtId="178" fontId="64" fillId="0" borderId="91" xfId="0" applyNumberFormat="1" applyFont="1" applyBorder="1" applyProtection="1">
      <protection locked="0" hidden="1"/>
    </xf>
    <xf numFmtId="178" fontId="64" fillId="0" borderId="92" xfId="38" applyNumberFormat="1" applyFont="1" applyBorder="1" applyProtection="1">
      <protection locked="0" hidden="1"/>
    </xf>
    <xf numFmtId="178" fontId="66" fillId="0" borderId="93" xfId="38" applyNumberFormat="1" applyFont="1" applyBorder="1" applyProtection="1">
      <protection locked="0" hidden="1"/>
    </xf>
    <xf numFmtId="178" fontId="67" fillId="0" borderId="93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4" xfId="0" applyNumberFormat="1" applyFont="1" applyBorder="1" applyAlignment="1" applyProtection="1">
      <alignment horizontal="right" shrinkToFit="1"/>
      <protection locked="0" hidden="1"/>
    </xf>
    <xf numFmtId="178" fontId="64" fillId="0" borderId="95" xfId="0" applyNumberFormat="1" applyFont="1" applyBorder="1" applyAlignment="1" applyProtection="1">
      <alignment horizontal="right" shrinkToFit="1"/>
      <protection locked="0" hidden="1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91" xfId="0" applyNumberFormat="1" applyFont="1" applyBorder="1" applyAlignment="1" applyProtection="1">
      <alignment horizontal="center"/>
      <protection locked="0" hidden="1"/>
    </xf>
    <xf numFmtId="178" fontId="64" fillId="0" borderId="79" xfId="0" applyNumberFormat="1" applyFont="1" applyBorder="1" applyAlignment="1" applyProtection="1">
      <alignment horizontal="center"/>
      <protection locked="0" hidden="1"/>
    </xf>
    <xf numFmtId="178" fontId="66" fillId="0" borderId="80" xfId="0" applyNumberFormat="1" applyFont="1" applyBorder="1" applyProtection="1">
      <protection locked="0" hidden="1"/>
    </xf>
    <xf numFmtId="0" fontId="64" fillId="0" borderId="95" xfId="0" applyFont="1" applyBorder="1" applyAlignment="1" applyProtection="1">
      <alignment shrinkToFit="1"/>
      <protection locked="0" hidden="1"/>
    </xf>
    <xf numFmtId="0" fontId="64" fillId="0" borderId="87" xfId="0" applyFont="1" applyBorder="1" applyAlignment="1" applyProtection="1">
      <alignment shrinkToFit="1"/>
      <protection locked="0" hidden="1"/>
    </xf>
    <xf numFmtId="0" fontId="64" fillId="0" borderId="50" xfId="0" applyFont="1" applyBorder="1" applyProtection="1">
      <protection locked="0" hidden="1"/>
    </xf>
    <xf numFmtId="0" fontId="64" fillId="0" borderId="96" xfId="0" applyFont="1" applyBorder="1" applyAlignment="1" applyProtection="1">
      <alignment shrinkToFit="1"/>
      <protection locked="0" hidden="1"/>
    </xf>
    <xf numFmtId="0" fontId="64" fillId="0" borderId="79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80" xfId="38" applyFont="1" applyBorder="1" applyProtection="1">
      <protection locked="0" hidden="1"/>
    </xf>
    <xf numFmtId="0" fontId="64" fillId="0" borderId="78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80" xfId="38" applyNumberFormat="1" applyFont="1" applyBorder="1" applyProtection="1">
      <protection locked="0" hidden="1"/>
    </xf>
    <xf numFmtId="0" fontId="67" fillId="0" borderId="80" xfId="0" applyFont="1" applyBorder="1" applyProtection="1">
      <protection locked="0" hidden="1"/>
    </xf>
    <xf numFmtId="0" fontId="60" fillId="0" borderId="49" xfId="0" applyFont="1" applyBorder="1" applyAlignment="1" applyProtection="1">
      <alignment vertical="top" textRotation="255"/>
      <protection locked="0" hidden="1"/>
    </xf>
    <xf numFmtId="38" fontId="67" fillId="24" borderId="50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7" xfId="38" applyNumberFormat="1" applyFont="1" applyFill="1" applyBorder="1" applyProtection="1">
      <protection hidden="1"/>
    </xf>
    <xf numFmtId="0" fontId="60" fillId="0" borderId="97" xfId="0" applyFont="1" applyBorder="1" applyProtection="1">
      <protection hidden="1"/>
    </xf>
    <xf numFmtId="0" fontId="61" fillId="0" borderId="97" xfId="0" applyFont="1" applyBorder="1" applyProtection="1">
      <protection hidden="1"/>
    </xf>
    <xf numFmtId="178" fontId="65" fillId="26" borderId="98" xfId="38" applyNumberFormat="1" applyFont="1" applyFill="1" applyBorder="1" applyProtection="1">
      <protection hidden="1"/>
    </xf>
    <xf numFmtId="0" fontId="60" fillId="0" borderId="98" xfId="0" applyFont="1" applyBorder="1" applyProtection="1">
      <protection hidden="1"/>
    </xf>
    <xf numFmtId="0" fontId="61" fillId="0" borderId="98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178" fontId="64" fillId="0" borderId="90" xfId="0" applyNumberFormat="1" applyFont="1" applyBorder="1" applyProtection="1">
      <protection locked="0" hidden="1"/>
    </xf>
    <xf numFmtId="178" fontId="64" fillId="0" borderId="84" xfId="0" applyNumberFormat="1" applyFont="1" applyBorder="1" applyProtection="1">
      <protection locked="0" hidden="1"/>
    </xf>
    <xf numFmtId="178" fontId="63" fillId="0" borderId="73" xfId="0" applyNumberFormat="1" applyFont="1" applyBorder="1" applyAlignment="1" applyProtection="1">
      <alignment horizontal="center"/>
      <protection locked="0" hidden="1"/>
    </xf>
    <xf numFmtId="178" fontId="63" fillId="0" borderId="73" xfId="0" quotePrefix="1" applyNumberFormat="1" applyFont="1" applyBorder="1" applyAlignment="1" applyProtection="1">
      <alignment horizontal="center"/>
      <protection locked="0" hidden="1"/>
    </xf>
    <xf numFmtId="178" fontId="62" fillId="0" borderId="73" xfId="0" applyNumberFormat="1" applyFont="1" applyBorder="1" applyProtection="1">
      <protection locked="0" hidden="1"/>
    </xf>
    <xf numFmtId="178" fontId="62" fillId="0" borderId="99" xfId="0" applyNumberFormat="1" applyFont="1" applyBorder="1" applyProtection="1">
      <protection locked="0" hidden="1"/>
    </xf>
    <xf numFmtId="178" fontId="62" fillId="0" borderId="100" xfId="38" applyNumberFormat="1" applyFont="1" applyBorder="1" applyProtection="1">
      <protection locked="0" hidden="1"/>
    </xf>
    <xf numFmtId="178" fontId="71" fillId="0" borderId="101" xfId="0" applyNumberFormat="1" applyFont="1" applyBorder="1" applyProtection="1">
      <protection locked="0" hidden="1"/>
    </xf>
    <xf numFmtId="0" fontId="68" fillId="0" borderId="49" xfId="0" applyFont="1" applyBorder="1" applyAlignment="1">
      <alignment horizontal="center" vertical="top"/>
    </xf>
    <xf numFmtId="178" fontId="64" fillId="0" borderId="90" xfId="0" applyNumberFormat="1" applyFont="1" applyBorder="1" applyAlignment="1" applyProtection="1">
      <alignment horizontal="right" shrinkToFit="1"/>
      <protection locked="0" hidden="1"/>
    </xf>
    <xf numFmtId="178" fontId="64" fillId="0" borderId="90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9" xfId="0" applyFont="1" applyBorder="1" applyAlignment="1" applyProtection="1">
      <alignment horizontal="center"/>
      <protection locked="0" hidden="1"/>
    </xf>
    <xf numFmtId="38" fontId="67" fillId="24" borderId="50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102" xfId="0" quotePrefix="1" applyFont="1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6" xfId="0" applyFont="1" applyBorder="1" applyAlignment="1" applyProtection="1">
      <alignment horizontal="center"/>
      <protection locked="0" hidden="1"/>
    </xf>
    <xf numFmtId="56" fontId="65" fillId="0" borderId="84" xfId="0" applyNumberFormat="1" applyFont="1" applyBorder="1" applyAlignment="1" applyProtection="1">
      <alignment shrinkToFit="1"/>
      <protection locked="0" hidden="1"/>
    </xf>
    <xf numFmtId="0" fontId="63" fillId="0" borderId="91" xfId="0" applyFont="1" applyBorder="1" applyAlignment="1" applyProtection="1">
      <alignment horizontal="center"/>
      <protection locked="0" hidden="1"/>
    </xf>
    <xf numFmtId="56" fontId="65" fillId="0" borderId="89" xfId="0" applyNumberFormat="1" applyFont="1" applyBorder="1" applyAlignment="1" applyProtection="1">
      <alignment shrinkToFit="1"/>
      <protection locked="0" hidden="1"/>
    </xf>
    <xf numFmtId="178" fontId="64" fillId="0" borderId="103" xfId="0" applyNumberFormat="1" applyFont="1" applyBorder="1" applyAlignment="1" applyProtection="1">
      <alignment shrinkToFit="1"/>
      <protection hidden="1"/>
    </xf>
    <xf numFmtId="178" fontId="64" fillId="0" borderId="94" xfId="0" applyNumberFormat="1" applyFont="1" applyBorder="1" applyProtection="1">
      <protection hidden="1"/>
    </xf>
    <xf numFmtId="56" fontId="65" fillId="0" borderId="85" xfId="0" applyNumberFormat="1" applyFont="1" applyBorder="1" applyAlignment="1" applyProtection="1">
      <alignment shrinkToFit="1"/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178" fontId="64" fillId="0" borderId="71" xfId="0" applyNumberFormat="1" applyFont="1" applyBorder="1" applyAlignment="1" applyProtection="1">
      <alignment shrinkToFit="1"/>
      <protection hidden="1"/>
    </xf>
    <xf numFmtId="178" fontId="64" fillId="0" borderId="105" xfId="0" applyNumberFormat="1" applyFont="1" applyBorder="1" applyAlignment="1" applyProtection="1">
      <alignment shrinkToFit="1"/>
      <protection hidden="1"/>
    </xf>
    <xf numFmtId="178" fontId="64" fillId="0" borderId="106" xfId="38" applyNumberFormat="1" applyFont="1" applyBorder="1" applyProtection="1">
      <protection hidden="1"/>
    </xf>
    <xf numFmtId="0" fontId="65" fillId="0" borderId="83" xfId="0" applyFont="1" applyBorder="1" applyAlignment="1" applyProtection="1">
      <alignment shrinkToFit="1"/>
      <protection locked="0" hidden="1"/>
    </xf>
    <xf numFmtId="0" fontId="65" fillId="0" borderId="81" xfId="0" applyFont="1" applyBorder="1" applyAlignment="1" applyProtection="1">
      <alignment shrinkToFit="1"/>
      <protection locked="0" hidden="1"/>
    </xf>
    <xf numFmtId="0" fontId="65" fillId="0" borderId="85" xfId="0" applyFont="1" applyBorder="1" applyAlignment="1" applyProtection="1">
      <alignment shrinkToFit="1"/>
      <protection locked="0" hidden="1"/>
    </xf>
    <xf numFmtId="0" fontId="65" fillId="0" borderId="81" xfId="0" applyFont="1" applyBorder="1" applyProtection="1">
      <protection locked="0" hidden="1"/>
    </xf>
    <xf numFmtId="0" fontId="65" fillId="0" borderId="83" xfId="0" applyFont="1" applyBorder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56" fontId="65" fillId="0" borderId="83" xfId="0" applyNumberFormat="1" applyFont="1" applyBorder="1" applyAlignment="1" applyProtection="1">
      <alignment shrinkToFit="1"/>
      <protection hidden="1"/>
    </xf>
    <xf numFmtId="178" fontId="65" fillId="0" borderId="84" xfId="0" quotePrefix="1" applyNumberFormat="1" applyFont="1" applyBorder="1" applyAlignment="1" applyProtection="1">
      <alignment horizontal="right" shrinkToFit="1"/>
      <protection hidden="1"/>
    </xf>
    <xf numFmtId="56" fontId="65" fillId="0" borderId="83" xfId="0" applyNumberFormat="1" applyFont="1" applyBorder="1" applyProtection="1">
      <protection hidden="1"/>
    </xf>
    <xf numFmtId="178" fontId="66" fillId="0" borderId="86" xfId="38" applyNumberFormat="1" applyFont="1" applyBorder="1" applyProtection="1">
      <protection hidden="1"/>
    </xf>
    <xf numFmtId="38" fontId="64" fillId="0" borderId="50" xfId="38" applyFont="1" applyBorder="1" applyProtection="1">
      <protection locked="0" hidden="1"/>
    </xf>
    <xf numFmtId="178" fontId="64" fillId="0" borderId="96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60" xfId="38" applyNumberFormat="1" applyFont="1" applyBorder="1" applyProtection="1">
      <protection locked="0" hidden="1"/>
    </xf>
    <xf numFmtId="178" fontId="64" fillId="0" borderId="78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8" xfId="0" applyNumberFormat="1" applyFont="1" applyBorder="1" applyProtection="1">
      <protection locked="0" hidden="1"/>
    </xf>
    <xf numFmtId="0" fontId="65" fillId="0" borderId="83" xfId="0" applyFont="1" applyBorder="1" applyProtection="1">
      <protection hidden="1"/>
    </xf>
    <xf numFmtId="56" fontId="65" fillId="0" borderId="89" xfId="0" applyNumberFormat="1" applyFont="1" applyBorder="1" applyProtection="1">
      <protection locked="0" hidden="1"/>
    </xf>
    <xf numFmtId="56" fontId="65" fillId="0" borderId="85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8" xfId="48" applyNumberFormat="1" applyFont="1" applyFill="1" applyBorder="1" applyProtection="1">
      <protection hidden="1"/>
    </xf>
    <xf numFmtId="178" fontId="64" fillId="0" borderId="70" xfId="0" applyNumberFormat="1" applyFont="1" applyBorder="1" applyAlignment="1" applyProtection="1">
      <alignment shrinkToFit="1"/>
      <protection hidden="1"/>
    </xf>
    <xf numFmtId="56" fontId="65" fillId="0" borderId="84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5" xfId="0" applyNumberFormat="1" applyFont="1" applyBorder="1" applyAlignment="1" applyProtection="1">
      <alignment shrinkToFit="1"/>
      <protection locked="0" hidden="1"/>
    </xf>
    <xf numFmtId="56" fontId="65" fillId="0" borderId="94" xfId="0" applyNumberFormat="1" applyFont="1" applyBorder="1" applyProtection="1">
      <protection locked="0" hidden="1"/>
    </xf>
    <xf numFmtId="56" fontId="65" fillId="0" borderId="95" xfId="0" applyNumberFormat="1" applyFont="1" applyBorder="1" applyProtection="1">
      <protection locked="0" hidden="1"/>
    </xf>
    <xf numFmtId="178" fontId="64" fillId="0" borderId="91" xfId="0" applyNumberFormat="1" applyFont="1" applyBorder="1" applyAlignment="1" applyProtection="1">
      <alignment horizontal="left"/>
      <protection locked="0" hidden="1"/>
    </xf>
    <xf numFmtId="178" fontId="66" fillId="0" borderId="109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4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3" xfId="0" applyNumberFormat="1" applyFont="1" applyBorder="1" applyAlignment="1" applyProtection="1">
      <alignment shrinkToFit="1"/>
      <protection locked="0" hidden="1"/>
    </xf>
    <xf numFmtId="14" fontId="65" fillId="0" borderId="83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5" xfId="0" applyFont="1" applyBorder="1" applyProtection="1">
      <protection locked="0" hidden="1"/>
    </xf>
    <xf numFmtId="0" fontId="65" fillId="0" borderId="85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10" xfId="0" applyNumberFormat="1" applyFont="1" applyBorder="1" applyAlignment="1" applyProtection="1">
      <alignment shrinkToFit="1"/>
      <protection hidden="1"/>
    </xf>
    <xf numFmtId="0" fontId="0" fillId="0" borderId="111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8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81" xfId="0" applyNumberFormat="1" applyFont="1" applyBorder="1" applyAlignment="1" applyProtection="1">
      <alignment shrinkToFit="1"/>
      <protection hidden="1"/>
    </xf>
    <xf numFmtId="178" fontId="64" fillId="0" borderId="112" xfId="0" applyNumberFormat="1" applyFont="1" applyBorder="1" applyAlignment="1" applyProtection="1">
      <alignment shrinkToFit="1"/>
      <protection hidden="1"/>
    </xf>
    <xf numFmtId="176" fontId="53" fillId="25" borderId="113" xfId="48" applyNumberFormat="1" applyFont="1" applyFill="1" applyBorder="1" applyProtection="1">
      <protection hidden="1"/>
    </xf>
    <xf numFmtId="176" fontId="53" fillId="25" borderId="114" xfId="48" applyNumberFormat="1" applyFont="1" applyFill="1" applyBorder="1" applyProtection="1">
      <protection hidden="1"/>
    </xf>
    <xf numFmtId="176" fontId="53" fillId="25" borderId="115" xfId="48" applyNumberFormat="1" applyFont="1" applyFill="1" applyBorder="1" applyProtection="1">
      <protection hidden="1"/>
    </xf>
    <xf numFmtId="176" fontId="53" fillId="25" borderId="116" xfId="48" applyNumberFormat="1" applyFont="1" applyFill="1" applyBorder="1" applyProtection="1">
      <protection hidden="1"/>
    </xf>
    <xf numFmtId="178" fontId="64" fillId="0" borderId="112" xfId="0" applyNumberFormat="1" applyFont="1" applyBorder="1" applyProtection="1">
      <protection hidden="1"/>
    </xf>
    <xf numFmtId="178" fontId="66" fillId="0" borderId="117" xfId="38" applyNumberFormat="1" applyFont="1" applyBorder="1" applyProtection="1">
      <protection locked="0" hidden="1"/>
    </xf>
    <xf numFmtId="56" fontId="65" fillId="0" borderId="77" xfId="0" applyNumberFormat="1" applyFont="1" applyBorder="1" applyAlignment="1" applyProtection="1">
      <alignment shrinkToFit="1"/>
      <protection locked="0" hidden="1"/>
    </xf>
    <xf numFmtId="178" fontId="66" fillId="0" borderId="82" xfId="38" applyNumberFormat="1" applyFont="1" applyFill="1" applyBorder="1" applyProtection="1">
      <protection locked="0" hidden="1"/>
    </xf>
    <xf numFmtId="0" fontId="60" fillId="0" borderId="118" xfId="0" applyFont="1" applyBorder="1" applyProtection="1">
      <protection locked="0" hidden="1"/>
    </xf>
    <xf numFmtId="178" fontId="66" fillId="0" borderId="89" xfId="38" applyNumberFormat="1" applyFont="1" applyBorder="1" applyProtection="1">
      <protection locked="0" hidden="1"/>
    </xf>
    <xf numFmtId="178" fontId="64" fillId="0" borderId="95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Alignment="1" applyProtection="1">
      <alignment shrinkToFit="1"/>
      <protection locked="0" hidden="1"/>
    </xf>
    <xf numFmtId="178" fontId="64" fillId="0" borderId="119" xfId="38" applyNumberFormat="1" applyFont="1" applyBorder="1" applyProtection="1">
      <protection hidden="1"/>
    </xf>
    <xf numFmtId="0" fontId="63" fillId="0" borderId="92" xfId="0" applyFont="1" applyBorder="1" applyAlignment="1" applyProtection="1">
      <alignment horizontal="center"/>
      <protection locked="0" hidden="1"/>
    </xf>
    <xf numFmtId="178" fontId="64" fillId="0" borderId="81" xfId="38" applyNumberFormat="1" applyFont="1" applyBorder="1" applyProtection="1">
      <protection hidden="1"/>
    </xf>
    <xf numFmtId="56" fontId="65" fillId="0" borderId="120" xfId="0" applyNumberFormat="1" applyFont="1" applyBorder="1" applyAlignment="1" applyProtection="1">
      <alignment shrinkToFit="1"/>
      <protection locked="0" hidden="1"/>
    </xf>
    <xf numFmtId="178" fontId="64" fillId="0" borderId="121" xfId="0" applyNumberFormat="1" applyFont="1" applyBorder="1" applyAlignment="1" applyProtection="1">
      <alignment shrinkToFit="1"/>
      <protection hidden="1"/>
    </xf>
    <xf numFmtId="178" fontId="64" fillId="0" borderId="122" xfId="38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178" fontId="64" fillId="0" borderId="126" xfId="38" applyNumberFormat="1" applyFont="1" applyBorder="1" applyProtection="1">
      <protection hidden="1"/>
    </xf>
    <xf numFmtId="178" fontId="66" fillId="0" borderId="127" xfId="38" applyNumberFormat="1" applyFont="1" applyBorder="1" applyProtection="1">
      <protection locked="0" hidden="1"/>
    </xf>
    <xf numFmtId="0" fontId="65" fillId="0" borderId="128" xfId="0" applyFont="1" applyBorder="1" applyProtection="1">
      <protection locked="0" hidden="1"/>
    </xf>
    <xf numFmtId="178" fontId="64" fillId="0" borderId="129" xfId="0" applyNumberFormat="1" applyFont="1" applyBorder="1" applyAlignment="1" applyProtection="1">
      <alignment shrinkToFit="1"/>
      <protection hidden="1"/>
    </xf>
    <xf numFmtId="178" fontId="64" fillId="0" borderId="129" xfId="0" applyNumberFormat="1" applyFont="1" applyBorder="1" applyProtection="1">
      <protection hidden="1"/>
    </xf>
    <xf numFmtId="178" fontId="66" fillId="0" borderId="130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7" xfId="0" applyNumberFormat="1" applyFont="1" applyBorder="1" applyProtection="1">
      <protection hidden="1"/>
    </xf>
    <xf numFmtId="56" fontId="65" fillId="0" borderId="131" xfId="0" applyNumberFormat="1" applyFont="1" applyBorder="1" applyAlignment="1" applyProtection="1">
      <alignment shrinkToFit="1"/>
      <protection locked="0" hidden="1"/>
    </xf>
    <xf numFmtId="178" fontId="64" fillId="0" borderId="132" xfId="0" applyNumberFormat="1" applyFont="1" applyBorder="1" applyAlignment="1" applyProtection="1">
      <alignment shrinkToFit="1"/>
      <protection hidden="1"/>
    </xf>
    <xf numFmtId="0" fontId="60" fillId="0" borderId="133" xfId="0" applyFont="1" applyBorder="1" applyProtection="1">
      <protection locked="0" hidden="1"/>
    </xf>
    <xf numFmtId="0" fontId="65" fillId="0" borderId="95" xfId="0" applyFont="1" applyBorder="1" applyProtection="1"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178" fontId="64" fillId="0" borderId="134" xfId="38" applyNumberFormat="1" applyFont="1" applyBorder="1" applyProtection="1">
      <protection hidden="1"/>
    </xf>
    <xf numFmtId="178" fontId="64" fillId="0" borderId="91" xfId="0" applyNumberFormat="1" applyFont="1" applyBorder="1" applyAlignment="1" applyProtection="1">
      <alignment shrinkToFit="1"/>
      <protection hidden="1"/>
    </xf>
    <xf numFmtId="56" fontId="65" fillId="0" borderId="137" xfId="0" applyNumberFormat="1" applyFont="1" applyBorder="1" applyAlignment="1" applyProtection="1">
      <alignment shrinkToFit="1"/>
      <protection locked="0" hidden="1"/>
    </xf>
    <xf numFmtId="178" fontId="64" fillId="0" borderId="138" xfId="0" applyNumberFormat="1" applyFont="1" applyBorder="1" applyAlignment="1" applyProtection="1">
      <alignment shrinkToFit="1"/>
      <protection hidden="1"/>
    </xf>
    <xf numFmtId="178" fontId="64" fillId="0" borderId="139" xfId="38" applyNumberFormat="1" applyFont="1" applyBorder="1" applyProtection="1">
      <protection hidden="1"/>
    </xf>
    <xf numFmtId="0" fontId="63" fillId="0" borderId="87" xfId="0" applyFont="1" applyBorder="1" applyAlignment="1" applyProtection="1">
      <alignment horizontal="center"/>
      <protection locked="0" hidden="1"/>
    </xf>
    <xf numFmtId="178" fontId="66" fillId="0" borderId="53" xfId="38" applyNumberFormat="1" applyFont="1" applyBorder="1" applyProtection="1">
      <protection locked="0" hidden="1"/>
    </xf>
    <xf numFmtId="178" fontId="64" fillId="0" borderId="140" xfId="0" applyNumberFormat="1" applyFont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0" fontId="52" fillId="0" borderId="119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35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0" fontId="0" fillId="25" borderId="53" xfId="0" applyFill="1" applyBorder="1" applyProtection="1">
      <protection hidden="1"/>
    </xf>
    <xf numFmtId="0" fontId="0" fillId="26" borderId="26" xfId="0" applyFill="1" applyBorder="1" applyProtection="1"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176" fontId="51" fillId="0" borderId="102" xfId="48" applyNumberFormat="1" applyFont="1" applyBorder="1" applyAlignment="1" applyProtection="1">
      <alignment horizont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0" fillId="0" borderId="65" xfId="0" applyBorder="1" applyProtection="1"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65" xfId="48" applyNumberFormat="1" applyFont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5" xfId="48" applyNumberFormat="1" applyFont="1" applyFill="1" applyBorder="1" applyProtection="1">
      <protection hidden="1"/>
    </xf>
    <xf numFmtId="0" fontId="0" fillId="0" borderId="75" xfId="0" applyBorder="1"/>
    <xf numFmtId="0" fontId="0" fillId="26" borderId="26" xfId="0" applyFill="1" applyBorder="1" applyAlignment="1" applyProtection="1">
      <alignment horizontal="center"/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4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49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1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9" xfId="0" applyFont="1" applyBorder="1" applyAlignment="1" applyProtection="1">
      <alignment horizontal="center" vertical="top" textRotation="255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4" xfId="0" applyFont="1" applyBorder="1" applyAlignment="1" applyProtection="1">
      <alignment horizontal="center"/>
      <protection locked="0" hidden="1"/>
    </xf>
    <xf numFmtId="178" fontId="70" fillId="0" borderId="100" xfId="0" applyNumberFormat="1" applyFont="1" applyBorder="1" applyAlignment="1" applyProtection="1">
      <alignment horizontal="center"/>
      <protection locked="0" hidden="1"/>
    </xf>
    <xf numFmtId="178" fontId="70" fillId="0" borderId="51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0" fontId="68" fillId="0" borderId="49" xfId="0" applyFont="1" applyBorder="1" applyAlignment="1">
      <alignment horizontal="center" vertical="top" textRotation="255" shrinkToFit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75" zoomScaleNormal="70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7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2" t="s">
        <v>1879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4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400"/>
      <c r="E5" s="17"/>
      <c r="J5" s="400"/>
      <c r="O5" s="6"/>
      <c r="Q5" s="11"/>
    </row>
    <row r="6" spans="1:17" s="23" customFormat="1" ht="21.95" customHeight="1">
      <c r="A6" s="378" t="str">
        <f>IF('１中央区'!U$1=0,"","★")</f>
        <v/>
      </c>
      <c r="B6" s="401">
        <v>45078</v>
      </c>
      <c r="C6" s="19">
        <v>1</v>
      </c>
      <c r="D6" s="20">
        <f>IF(ISERROR('１中央区'!$A$134),"",'１中央区'!$A$134)</f>
        <v>51140</v>
      </c>
      <c r="E6" s="21" t="s">
        <v>510</v>
      </c>
      <c r="F6" s="22"/>
      <c r="I6" s="379" t="str">
        <f>IF('３１久遠・瀬棚・奥尻'!U$1=0,"","★")</f>
        <v/>
      </c>
      <c r="J6" s="401">
        <v>45078</v>
      </c>
      <c r="K6" s="19">
        <v>31</v>
      </c>
      <c r="L6" s="24">
        <f>IF(ISERROR('３１久遠・瀬棚・奥尻'!$A$134),"",'３１久遠・瀬棚・奥尻'!$A$134)</f>
        <v>3555</v>
      </c>
      <c r="M6" s="21" t="s">
        <v>511</v>
      </c>
      <c r="N6" s="21" t="s">
        <v>512</v>
      </c>
      <c r="O6" s="21" t="s">
        <v>513</v>
      </c>
      <c r="Q6" s="25"/>
    </row>
    <row r="7" spans="1:17" s="23" customFormat="1" ht="21.95" customHeight="1">
      <c r="A7" s="378" t="str">
        <f>IF('２南区'!U1=0,"","★")</f>
        <v/>
      </c>
      <c r="B7" s="401">
        <v>45200</v>
      </c>
      <c r="C7" s="19">
        <v>2</v>
      </c>
      <c r="D7" s="20">
        <f>IF(ISERROR('２南区'!$A$134),"",'２南区'!$A$134)</f>
        <v>32880</v>
      </c>
      <c r="E7" s="21" t="s">
        <v>514</v>
      </c>
      <c r="F7" s="22"/>
      <c r="I7" s="379" t="str">
        <f>IF('３２旭川市'!U$1=0,"","★")</f>
        <v/>
      </c>
      <c r="J7" s="401">
        <v>45078</v>
      </c>
      <c r="K7" s="19">
        <v>32</v>
      </c>
      <c r="L7" s="24">
        <f>IF(ISERROR('３２旭川市'!$A$134),"",'３２旭川市'!$A$134)</f>
        <v>74950</v>
      </c>
      <c r="M7" s="21" t="s">
        <v>515</v>
      </c>
      <c r="N7" s="26"/>
      <c r="Q7" s="25"/>
    </row>
    <row r="8" spans="1:17" s="23" customFormat="1" ht="21.95" customHeight="1">
      <c r="A8" s="378" t="str">
        <f>IF('３東区'!U$1=0,"","★")</f>
        <v/>
      </c>
      <c r="B8" s="401">
        <v>45200</v>
      </c>
      <c r="C8" s="19">
        <v>3</v>
      </c>
      <c r="D8" s="20">
        <f>IF(ISERROR('３東区'!$A$134),"",'３東区'!$A$134)</f>
        <v>48280</v>
      </c>
      <c r="E8" s="21" t="s">
        <v>516</v>
      </c>
      <c r="F8" s="22"/>
      <c r="I8" s="379" t="str">
        <f>IF('３３士別・名寄・富良野'!U$1=0,"","★")</f>
        <v/>
      </c>
      <c r="J8" s="401">
        <v>45078</v>
      </c>
      <c r="K8" s="19">
        <v>33</v>
      </c>
      <c r="L8" s="24">
        <f>IF(ISERROR('３３士別・名寄・富良野'!$A$134),"",'３３士別・名寄・富良野'!$A$134)</f>
        <v>21440</v>
      </c>
      <c r="M8" s="21" t="s">
        <v>517</v>
      </c>
      <c r="N8" s="21" t="s">
        <v>518</v>
      </c>
      <c r="O8" s="21" t="s">
        <v>519</v>
      </c>
      <c r="Q8" s="25"/>
    </row>
    <row r="9" spans="1:17" s="23" customFormat="1" ht="21.95" customHeight="1">
      <c r="A9" s="378" t="str">
        <f>IF('４北区'!U$1=0,"","★")</f>
        <v/>
      </c>
      <c r="B9" s="401">
        <v>45200</v>
      </c>
      <c r="C9" s="19">
        <v>4</v>
      </c>
      <c r="D9" s="20">
        <f>IF(ISERROR('４北区'!$A$134),"",'４北区'!$A$134)</f>
        <v>69820</v>
      </c>
      <c r="E9" s="21" t="s">
        <v>520</v>
      </c>
      <c r="F9" s="22"/>
      <c r="I9" s="379" t="str">
        <f>IF('３４上川郡①'!U$1=0,"","★")</f>
        <v/>
      </c>
      <c r="J9" s="401">
        <v>45200</v>
      </c>
      <c r="K9" s="19">
        <v>34</v>
      </c>
      <c r="L9" s="24">
        <f>IF(ISERROR('３４上川郡①'!$A$134),"",'３４上川郡①'!$A$134)</f>
        <v>15750</v>
      </c>
      <c r="M9" s="21" t="s">
        <v>1880</v>
      </c>
      <c r="N9" s="26"/>
      <c r="Q9" s="25"/>
    </row>
    <row r="10" spans="1:17" s="23" customFormat="1" ht="21.95" customHeight="1">
      <c r="A10" s="378" t="str">
        <f>IF('５西・手稲区'!U$1=0,"","★")</f>
        <v/>
      </c>
      <c r="B10" s="401">
        <v>45200</v>
      </c>
      <c r="C10" s="19">
        <v>5</v>
      </c>
      <c r="D10" s="20">
        <f>IF(ISERROR('５西・手稲区'!$A$134),"",'５西・手稲区'!$A$134)</f>
        <v>77300</v>
      </c>
      <c r="E10" s="21" t="s">
        <v>521</v>
      </c>
      <c r="F10" s="27" t="s">
        <v>522</v>
      </c>
      <c r="I10" s="379" t="str">
        <f>IF('３５中川①・勇払②・空知②'!U$1=0,"","★")</f>
        <v/>
      </c>
      <c r="J10" s="401">
        <v>45200</v>
      </c>
      <c r="K10" s="19">
        <v>35</v>
      </c>
      <c r="L10" s="24">
        <f>IF(ISERROR('３５中川①・勇払②・空知②'!$A$134),"",'３５中川①・勇払②・空知②'!$A$134)</f>
        <v>6145</v>
      </c>
      <c r="M10" s="21" t="s">
        <v>1881</v>
      </c>
      <c r="N10" s="21" t="s">
        <v>1882</v>
      </c>
      <c r="O10" s="21" t="s">
        <v>1883</v>
      </c>
      <c r="Q10" s="25"/>
    </row>
    <row r="11" spans="1:17" s="23" customFormat="1" ht="21.95" customHeight="1">
      <c r="A11" s="378" t="str">
        <f>IF('６豊平・清田区'!U$1=0,"","★")</f>
        <v/>
      </c>
      <c r="B11" s="401">
        <v>45200</v>
      </c>
      <c r="C11" s="19">
        <v>6</v>
      </c>
      <c r="D11" s="20">
        <f>IF(ISERROR('６豊平・清田区'!$A$134),"",'６豊平・清田区'!$A$134)</f>
        <v>70010</v>
      </c>
      <c r="E11" s="21" t="s">
        <v>523</v>
      </c>
      <c r="F11" s="21" t="s">
        <v>524</v>
      </c>
      <c r="I11" s="379" t="str">
        <f>IF('３６留萌市・増毛郡'!U$1=0,"","★")</f>
        <v/>
      </c>
      <c r="J11" s="401">
        <v>45078</v>
      </c>
      <c r="K11" s="19">
        <v>36</v>
      </c>
      <c r="L11" s="24">
        <f>IF(ISERROR('３６留萌市・増毛郡'!$A$134),"",'３６留萌市・増毛郡'!$A$134)</f>
        <v>11955</v>
      </c>
      <c r="M11" s="21" t="s">
        <v>525</v>
      </c>
      <c r="N11" s="21" t="s">
        <v>526</v>
      </c>
      <c r="Q11" s="25"/>
    </row>
    <row r="12" spans="1:17" s="23" customFormat="1" ht="21.95" customHeight="1">
      <c r="A12" s="378" t="str">
        <f>IF('７白石・厚別区'!U$1=0,"","★")</f>
        <v/>
      </c>
      <c r="B12" s="401">
        <v>45200</v>
      </c>
      <c r="C12" s="19">
        <v>7</v>
      </c>
      <c r="D12" s="20">
        <f>IF(ISERROR('７白石・厚別区'!$A$134),"",'７白石・厚別区'!$A$134)</f>
        <v>63040</v>
      </c>
      <c r="E12" s="21" t="s">
        <v>527</v>
      </c>
      <c r="F12" s="21" t="s">
        <v>528</v>
      </c>
      <c r="I12" s="379" t="str">
        <f>IF('３７留萌・苫前・天塩①'!U$1=0,"","★")</f>
        <v/>
      </c>
      <c r="J12" s="401">
        <v>45108</v>
      </c>
      <c r="K12" s="19">
        <v>37</v>
      </c>
      <c r="L12" s="24">
        <f>IF(ISERROR('３７留萌・苫前・天塩①'!$A$134),"",'３７留萌・苫前・天塩①'!$A$134)</f>
        <v>7400</v>
      </c>
      <c r="M12" s="21" t="s">
        <v>529</v>
      </c>
      <c r="N12" s="21" t="s">
        <v>530</v>
      </c>
      <c r="O12" s="21" t="s">
        <v>1884</v>
      </c>
      <c r="Q12" s="25"/>
    </row>
    <row r="13" spans="1:17" s="23" customFormat="1" ht="21.95" customHeight="1">
      <c r="A13" s="378" t="str">
        <f>IF('８江別・北広島・恵庭・千歳'!U$1=0,"","★")</f>
        <v/>
      </c>
      <c r="B13" s="401">
        <v>45200</v>
      </c>
      <c r="C13" s="19">
        <v>8</v>
      </c>
      <c r="D13" s="20">
        <f>IF(ISERROR('８江別・北広島・恵庭・千歳'!$A$134),"",'８江別・北広島・恵庭・千歳'!$A$134)</f>
        <v>77535</v>
      </c>
      <c r="E13" s="21" t="s">
        <v>531</v>
      </c>
      <c r="F13" s="21" t="s">
        <v>532</v>
      </c>
      <c r="G13" s="21" t="s">
        <v>533</v>
      </c>
      <c r="H13" s="21" t="s">
        <v>534</v>
      </c>
      <c r="I13" s="379" t="str">
        <f>IF('３８稚内・枝幸'!U$1=0,"","★")</f>
        <v/>
      </c>
      <c r="J13" s="401">
        <v>45202</v>
      </c>
      <c r="K13" s="19">
        <v>38</v>
      </c>
      <c r="L13" s="24">
        <f>IF(ISERROR('３８稚内・枝幸'!$A$134),"",'３８稚内・枝幸'!$A$134)</f>
        <v>18160</v>
      </c>
      <c r="M13" s="21" t="s">
        <v>535</v>
      </c>
      <c r="N13" s="21" t="s">
        <v>536</v>
      </c>
      <c r="Q13" s="25"/>
    </row>
    <row r="14" spans="1:17" s="23" customFormat="1" ht="21.95" customHeight="1">
      <c r="A14" s="378" t="str">
        <f>IF('９石狩市'!U$1=0,"","★")</f>
        <v/>
      </c>
      <c r="B14" s="401">
        <v>45200</v>
      </c>
      <c r="C14" s="19">
        <v>9</v>
      </c>
      <c r="D14" s="20">
        <f>IF(ISERROR('９石狩市'!$A$134),"",'９石狩市'!$A$134)</f>
        <v>4240</v>
      </c>
      <c r="E14" s="21" t="s">
        <v>537</v>
      </c>
      <c r="F14" s="28"/>
      <c r="G14" s="28"/>
      <c r="I14" s="379" t="str">
        <f>IF('３９天塩②・宗谷・利尻・礼文'!U$1=0,"","★")</f>
        <v/>
      </c>
      <c r="J14" s="401">
        <v>45078</v>
      </c>
      <c r="K14" s="19">
        <v>39</v>
      </c>
      <c r="L14" s="24">
        <f>IF(ISERROR('３９天塩②・宗谷・利尻・礼文'!$A$134),"",'３９天塩②・宗谷・利尻・礼文'!$A$134)</f>
        <v>4515</v>
      </c>
      <c r="M14" s="21" t="s">
        <v>1885</v>
      </c>
      <c r="N14" s="21" t="s">
        <v>538</v>
      </c>
      <c r="O14" s="21" t="s">
        <v>539</v>
      </c>
      <c r="P14" s="21" t="s">
        <v>540</v>
      </c>
      <c r="Q14" s="25"/>
    </row>
    <row r="15" spans="1:17" s="23" customFormat="1" ht="21.95" customHeight="1">
      <c r="A15" s="378" t="str">
        <f>IF('１０小樽市'!U$1=0,"","★")</f>
        <v/>
      </c>
      <c r="B15" s="401">
        <v>45078</v>
      </c>
      <c r="C15" s="19">
        <v>10</v>
      </c>
      <c r="D15" s="20">
        <f>IF(ISERROR('１０小樽市'!$A$134),"",'１０小樽市'!$A$134)</f>
        <v>30400</v>
      </c>
      <c r="E15" s="21" t="s">
        <v>541</v>
      </c>
      <c r="F15" s="26"/>
      <c r="I15" s="379" t="str">
        <f>IF('４０北見・網走・紋別・網走郡'!U$1=0,"","★")</f>
        <v/>
      </c>
      <c r="J15" s="401">
        <v>45078</v>
      </c>
      <c r="K15" s="19">
        <v>40</v>
      </c>
      <c r="L15" s="24">
        <f>IF(ISERROR('４０北見・網走・紋別・網走郡'!$A$134),"",'４０北見・網走・紋別・網走郡'!$A$134)</f>
        <v>47765</v>
      </c>
      <c r="M15" s="21" t="s">
        <v>542</v>
      </c>
      <c r="N15" s="21" t="s">
        <v>543</v>
      </c>
      <c r="O15" s="21" t="s">
        <v>544</v>
      </c>
      <c r="P15" s="21" t="s">
        <v>545</v>
      </c>
      <c r="Q15" s="25"/>
    </row>
    <row r="16" spans="1:17" s="23" customFormat="1" ht="21.95" customHeight="1">
      <c r="A16" s="378" t="str">
        <f>IF('１１余市・古平・積丹・古宇'!U$1=0,"","★")</f>
        <v/>
      </c>
      <c r="B16" s="401">
        <v>45078</v>
      </c>
      <c r="C16" s="19">
        <v>11</v>
      </c>
      <c r="D16" s="20">
        <f>IF(ISERROR('１１余市・古平・積丹・古宇'!$A$134),"",'１１余市・古平・積丹・古宇'!$A$134)</f>
        <v>7505</v>
      </c>
      <c r="E16" s="29" t="s">
        <v>546</v>
      </c>
      <c r="F16" s="21" t="s">
        <v>547</v>
      </c>
      <c r="G16" s="21" t="s">
        <v>548</v>
      </c>
      <c r="H16" s="21" t="s">
        <v>549</v>
      </c>
      <c r="I16" s="379" t="str">
        <f>IF('４１斜里・常呂'!U$1=0,"","★")</f>
        <v/>
      </c>
      <c r="J16" s="401">
        <v>45200</v>
      </c>
      <c r="K16" s="19">
        <v>41</v>
      </c>
      <c r="L16" s="30">
        <f>IF(ISERROR('４１斜里・常呂'!$A$134),"",'４１斜里・常呂'!$A$134)</f>
        <v>9405</v>
      </c>
      <c r="M16" s="21" t="s">
        <v>550</v>
      </c>
      <c r="N16" s="21" t="s">
        <v>551</v>
      </c>
      <c r="Q16" s="25"/>
    </row>
    <row r="17" spans="1:17" s="23" customFormat="1" ht="21.95" customHeight="1">
      <c r="A17" s="378" t="str">
        <f>IF('１２岩内・虻田①'!U$1=0,"","★")</f>
        <v/>
      </c>
      <c r="B17" s="401">
        <v>45078</v>
      </c>
      <c r="C17" s="19">
        <v>12</v>
      </c>
      <c r="D17" s="31">
        <f>IF(ISERROR('１２岩内・虻田①'!$A$134),"",'１２岩内・虻田①'!$A$134)</f>
        <v>11555</v>
      </c>
      <c r="E17" s="21" t="s">
        <v>552</v>
      </c>
      <c r="F17" s="21" t="s">
        <v>1886</v>
      </c>
      <c r="I17" s="379" t="str">
        <f>IF('４２紋別郡'!U$1=0,"","★")</f>
        <v/>
      </c>
      <c r="J17" s="401">
        <v>45078</v>
      </c>
      <c r="K17" s="19">
        <v>42</v>
      </c>
      <c r="L17" s="30">
        <f>IF(ISERROR('４２紋別郡'!$A$134),"",'４２紋別郡'!$A$134)</f>
        <v>11095</v>
      </c>
      <c r="M17" s="21" t="s">
        <v>553</v>
      </c>
      <c r="N17" s="26"/>
      <c r="Q17" s="25"/>
    </row>
    <row r="18" spans="1:17" s="23" customFormat="1" ht="21.95" customHeight="1">
      <c r="A18" s="378" t="str">
        <f>IF('１３磯谷・寿都・島牧'!U$1=0,"","★")</f>
        <v/>
      </c>
      <c r="B18" s="401">
        <v>45078</v>
      </c>
      <c r="C18" s="19">
        <v>13</v>
      </c>
      <c r="D18" s="20">
        <f>IF(ISERROR('１３磯谷・寿都・島牧'!$A$134),"",'１３磯谷・寿都・島牧'!$A$134)</f>
        <v>3250</v>
      </c>
      <c r="E18" s="21" t="s">
        <v>554</v>
      </c>
      <c r="F18" s="21" t="s">
        <v>555</v>
      </c>
      <c r="G18" s="21" t="s">
        <v>556</v>
      </c>
      <c r="I18" s="379" t="str">
        <f>IF('４３帯広市'!U$1=0,"","★")</f>
        <v/>
      </c>
      <c r="J18" s="401">
        <v>45231</v>
      </c>
      <c r="K18" s="19">
        <v>43</v>
      </c>
      <c r="L18" s="30">
        <f>IF(ISERROR('４３帯広市'!$A$134),"",'４３帯広市'!$A$134)</f>
        <v>56315</v>
      </c>
      <c r="M18" s="21" t="s">
        <v>557</v>
      </c>
      <c r="N18" s="26"/>
      <c r="Q18" s="25"/>
    </row>
    <row r="19" spans="1:17" s="23" customFormat="1" ht="21.95" customHeight="1">
      <c r="A19" s="378" t="str">
        <f>IF('１４岩見沢・三笠・夕張'!U$1=0,"","★")</f>
        <v/>
      </c>
      <c r="B19" s="401">
        <v>45200</v>
      </c>
      <c r="C19" s="19">
        <v>14</v>
      </c>
      <c r="D19" s="20">
        <f>IF(ISERROR('１４岩見沢・三笠・夕張'!$A$134),"",'１４岩見沢・三笠・夕張'!$A$134)</f>
        <v>26095</v>
      </c>
      <c r="E19" s="21" t="s">
        <v>558</v>
      </c>
      <c r="F19" s="21" t="s">
        <v>559</v>
      </c>
      <c r="G19" s="21" t="s">
        <v>560</v>
      </c>
      <c r="I19" s="379" t="str">
        <f>IF('４４河東郡'!U$1=0,"","★")</f>
        <v/>
      </c>
      <c r="J19" s="401">
        <v>45231</v>
      </c>
      <c r="K19" s="19">
        <v>44</v>
      </c>
      <c r="L19" s="30">
        <f>IF(ISERROR('４４河東郡'!$A$134),"",'４４河東郡'!$A$134)</f>
        <v>15335</v>
      </c>
      <c r="M19" s="21" t="s">
        <v>561</v>
      </c>
      <c r="N19" s="26"/>
      <c r="Q19" s="25"/>
    </row>
    <row r="20" spans="1:17" s="23" customFormat="1" ht="21.95" customHeight="1">
      <c r="A20" s="378" t="str">
        <f>IF('１５美唄・砂川・滝川・深川'!U$1=0,"","★")</f>
        <v/>
      </c>
      <c r="B20" s="401">
        <v>45200</v>
      </c>
      <c r="C20" s="19">
        <v>15</v>
      </c>
      <c r="D20" s="20">
        <f>IF(ISERROR('１５美唄・砂川・滝川・深川'!$A$134),"",'１５美唄・砂川・滝川・深川'!$A$134)</f>
        <v>27405</v>
      </c>
      <c r="E20" s="21" t="s">
        <v>562</v>
      </c>
      <c r="F20" s="21" t="s">
        <v>563</v>
      </c>
      <c r="G20" s="21" t="s">
        <v>564</v>
      </c>
      <c r="H20" s="21" t="s">
        <v>565</v>
      </c>
      <c r="I20" s="379" t="str">
        <f>IF('４５上川②・河西・広尾・足寄'!U$1=0,"","★")</f>
        <v/>
      </c>
      <c r="J20" s="401">
        <v>45231</v>
      </c>
      <c r="K20" s="19">
        <v>45</v>
      </c>
      <c r="L20" s="30">
        <f>IF(ISERROR('４５上川②・河西・広尾・足寄'!$A$134),"",'４５上川②・河西・広尾・足寄'!$A$134)</f>
        <v>18000</v>
      </c>
      <c r="M20" s="21" t="s">
        <v>1887</v>
      </c>
      <c r="N20" s="21" t="s">
        <v>566</v>
      </c>
      <c r="O20" s="21" t="s">
        <v>567</v>
      </c>
      <c r="P20" s="21" t="s">
        <v>568</v>
      </c>
      <c r="Q20" s="25"/>
    </row>
    <row r="21" spans="1:17" s="23" customFormat="1" ht="21.95" customHeight="1">
      <c r="A21" s="378" t="str">
        <f>IF('１６赤平・歌志内・芦別'!U$1=0,"","★")</f>
        <v/>
      </c>
      <c r="B21" s="401">
        <v>45139</v>
      </c>
      <c r="C21" s="19">
        <v>16</v>
      </c>
      <c r="D21" s="20">
        <f>IF(ISERROR('１６赤平・歌志内・芦別'!$A$134),"",'１６赤平・歌志内・芦別'!$A$134)</f>
        <v>7350</v>
      </c>
      <c r="E21" s="21" t="s">
        <v>569</v>
      </c>
      <c r="F21" s="21" t="s">
        <v>570</v>
      </c>
      <c r="G21" s="21" t="s">
        <v>571</v>
      </c>
      <c r="I21" s="379" t="str">
        <f>IF('４６中川②・十勝'!U$1=0,"","★")</f>
        <v/>
      </c>
      <c r="J21" s="401">
        <v>45231</v>
      </c>
      <c r="K21" s="19">
        <v>46</v>
      </c>
      <c r="L21" s="30">
        <f>IF(ISERROR('４６中川②・十勝'!$A$134),"",'４６中川②・十勝'!$A$134)</f>
        <v>13840</v>
      </c>
      <c r="M21" s="21" t="s">
        <v>1888</v>
      </c>
      <c r="N21" s="21" t="s">
        <v>572</v>
      </c>
      <c r="Q21" s="25"/>
    </row>
    <row r="22" spans="1:17" s="23" customFormat="1" ht="21.95" customHeight="1">
      <c r="A22" s="378" t="str">
        <f>IF('１７空知①・夕張'!U$1=0,"","★")</f>
        <v/>
      </c>
      <c r="B22" s="401">
        <v>45078</v>
      </c>
      <c r="C22" s="19">
        <v>17</v>
      </c>
      <c r="D22" s="20">
        <f>IF(ISERROR('１７空知①・夕張'!$A$134),"",'１７空知①・夕張'!$A$134)</f>
        <v>12665</v>
      </c>
      <c r="E22" s="21" t="s">
        <v>1889</v>
      </c>
      <c r="F22" s="21" t="s">
        <v>573</v>
      </c>
      <c r="I22" s="379" t="str">
        <f>IF('４７釧路市'!U$1=0,"","★")</f>
        <v/>
      </c>
      <c r="J22" s="401">
        <v>45078</v>
      </c>
      <c r="K22" s="19">
        <v>47</v>
      </c>
      <c r="L22" s="30">
        <f>IF(ISERROR('４７釧路市'!$A$134),"",'４７釧路市'!$A$134)</f>
        <v>64425</v>
      </c>
      <c r="M22" s="21" t="s">
        <v>574</v>
      </c>
      <c r="N22" s="26"/>
      <c r="Q22" s="25"/>
    </row>
    <row r="23" spans="1:17" s="23" customFormat="1" ht="21.95" customHeight="1">
      <c r="A23" s="378" t="str">
        <f>IF('１８樺戸・雨竜'!U$1=0,"","★")</f>
        <v/>
      </c>
      <c r="B23" s="401">
        <v>45139</v>
      </c>
      <c r="C23" s="19">
        <v>18</v>
      </c>
      <c r="D23" s="20">
        <f>IF(ISERROR('１８樺戸・雨竜'!$A$134),"",'１８樺戸・雨竜'!$A$134)</f>
        <v>7100</v>
      </c>
      <c r="E23" s="21" t="s">
        <v>575</v>
      </c>
      <c r="F23" s="21" t="s">
        <v>576</v>
      </c>
      <c r="I23" s="379" t="str">
        <f>IF('４８釧路・厚岸・阿寒'!U$1=0,"","★")</f>
        <v/>
      </c>
      <c r="J23" s="401">
        <v>45078</v>
      </c>
      <c r="K23" s="19">
        <v>48</v>
      </c>
      <c r="L23" s="30">
        <f>IF(ISERROR('４８釧路・厚岸・阿寒'!$A$134),"",'４８釧路・厚岸・阿寒'!$A$134)</f>
        <v>4390</v>
      </c>
      <c r="M23" s="21" t="s">
        <v>577</v>
      </c>
      <c r="N23" s="21" t="s">
        <v>578</v>
      </c>
      <c r="O23" s="21" t="s">
        <v>579</v>
      </c>
      <c r="Q23" s="25"/>
    </row>
    <row r="24" spans="1:17" s="23" customFormat="1" ht="21.95" customHeight="1">
      <c r="A24" s="378" t="str">
        <f>IF('１９苫小牧'!U$1=0,"","★")</f>
        <v/>
      </c>
      <c r="B24" s="401">
        <v>45200</v>
      </c>
      <c r="C24" s="19">
        <v>19</v>
      </c>
      <c r="D24" s="20">
        <f>IF(ISERROR('１９苫小牧'!$A$134),"",'１９苫小牧'!$A$134)</f>
        <v>53275</v>
      </c>
      <c r="E24" s="21" t="s">
        <v>580</v>
      </c>
      <c r="F24" s="26"/>
      <c r="I24" s="379" t="str">
        <f>IF('４９川上・白糠'!U$1=0,"","★")</f>
        <v/>
      </c>
      <c r="J24" s="401">
        <v>45078</v>
      </c>
      <c r="K24" s="19">
        <v>49</v>
      </c>
      <c r="L24" s="30">
        <f>IF(ISERROR('４９川上・白糠'!$A$134),"",'４９川上・白糠'!$A$134)</f>
        <v>6530</v>
      </c>
      <c r="M24" s="21" t="s">
        <v>581</v>
      </c>
      <c r="N24" s="21" t="s">
        <v>582</v>
      </c>
      <c r="Q24" s="25"/>
    </row>
    <row r="25" spans="1:17" s="23" customFormat="1" ht="21.95" customHeight="1">
      <c r="A25" s="378" t="str">
        <f>IF('２０室蘭'!U$1=0,"","★")</f>
        <v/>
      </c>
      <c r="B25" s="401">
        <v>45231</v>
      </c>
      <c r="C25" s="19">
        <v>20</v>
      </c>
      <c r="D25" s="20">
        <f>IF(ISERROR('２０室蘭'!$A$134),"",'２０室蘭'!$A$134)</f>
        <v>35345</v>
      </c>
      <c r="E25" s="21" t="s">
        <v>583</v>
      </c>
      <c r="F25" s="26"/>
      <c r="I25" s="379" t="str">
        <f>IF('５０根室・野付・標津・目梨'!U$1=0,"","★")</f>
        <v/>
      </c>
      <c r="J25" s="401">
        <v>45078</v>
      </c>
      <c r="K25" s="19">
        <v>50</v>
      </c>
      <c r="L25" s="30">
        <f>IF(ISERROR('５０根室・野付・標津・目梨'!$A$134),"",'５０根室・野付・標津・目梨'!$A$134)</f>
        <v>18110</v>
      </c>
      <c r="M25" s="21" t="s">
        <v>584</v>
      </c>
      <c r="N25" s="21" t="s">
        <v>585</v>
      </c>
      <c r="O25" s="21" t="s">
        <v>586</v>
      </c>
      <c r="P25" s="21" t="s">
        <v>587</v>
      </c>
      <c r="Q25" s="25"/>
    </row>
    <row r="26" spans="1:17" s="23" customFormat="1" ht="21.95" customHeight="1">
      <c r="A26" s="378" t="str">
        <f>IF('２１登別・伊達・勇払①'!U$1=0,"","★")</f>
        <v/>
      </c>
      <c r="B26" s="401">
        <v>45231</v>
      </c>
      <c r="C26" s="19">
        <v>21</v>
      </c>
      <c r="D26" s="20">
        <f>IF(ISERROR('２１登別・伊達・勇払①'!$A$134),"",'２１登別・伊達・勇払①'!$A$134)</f>
        <v>32830</v>
      </c>
      <c r="E26" s="21" t="s">
        <v>588</v>
      </c>
      <c r="F26" s="21" t="s">
        <v>589</v>
      </c>
      <c r="G26" s="21" t="s">
        <v>1890</v>
      </c>
      <c r="J26" s="32" t="s">
        <v>1891</v>
      </c>
      <c r="K26" s="33">
        <f>SUM(D6:D35,L6:L25)</f>
        <v>1307935</v>
      </c>
      <c r="L26" s="33"/>
      <c r="P26" s="34"/>
      <c r="Q26" s="25"/>
    </row>
    <row r="27" spans="1:17" s="23" customFormat="1" ht="21.95" customHeight="1">
      <c r="A27" s="378" t="str">
        <f>IF('２２白老・有珠・虻田②'!U$1=0,"","★")</f>
        <v/>
      </c>
      <c r="B27" s="401">
        <v>45231</v>
      </c>
      <c r="C27" s="35">
        <v>22</v>
      </c>
      <c r="D27" s="36">
        <f>IF(ISERROR('２２白老・有珠・虻田②'!$A$134),"",'２２白老・有珠・虻田②'!$A$134)</f>
        <v>10665</v>
      </c>
      <c r="E27" s="37" t="s">
        <v>590</v>
      </c>
      <c r="F27" s="37" t="s">
        <v>591</v>
      </c>
      <c r="G27" s="37" t="s">
        <v>1892</v>
      </c>
      <c r="Q27" s="25"/>
    </row>
    <row r="28" spans="1:17" s="23" customFormat="1" ht="21.95" customHeight="1">
      <c r="A28" s="378" t="str">
        <f>IF('２３沙流・日高'!U$1=0,"","★")</f>
        <v/>
      </c>
      <c r="B28" s="401">
        <v>45200</v>
      </c>
      <c r="C28" s="19">
        <v>23</v>
      </c>
      <c r="D28" s="31">
        <f>IF(ISERROR('２３沙流・日高'!$A$134),"",'２３沙流・日高'!$A$134)</f>
        <v>11055</v>
      </c>
      <c r="E28" s="21" t="s">
        <v>592</v>
      </c>
      <c r="F28" s="21" t="s">
        <v>593</v>
      </c>
      <c r="G28" s="28"/>
      <c r="K28" s="38" t="s">
        <v>1893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8" t="str">
        <f>IF('２４浦河・様似・幌泉・新冠'!U$1=0,"","★")</f>
        <v/>
      </c>
      <c r="B29" s="401">
        <v>45139</v>
      </c>
      <c r="C29" s="19">
        <v>24</v>
      </c>
      <c r="D29" s="20">
        <f>IF(ISERROR('２４浦河・様似・幌泉・新冠'!$A$134),"",'２４浦河・様似・幌泉・新冠'!$A$134)</f>
        <v>5805</v>
      </c>
      <c r="E29" s="21" t="s">
        <v>594</v>
      </c>
      <c r="F29" s="21" t="s">
        <v>595</v>
      </c>
      <c r="G29" s="21" t="s">
        <v>596</v>
      </c>
      <c r="H29" s="21" t="s">
        <v>597</v>
      </c>
      <c r="I29" s="28"/>
      <c r="K29" s="42" t="s">
        <v>1894</v>
      </c>
      <c r="L29" s="43"/>
      <c r="M29" s="44" t="s">
        <v>1746</v>
      </c>
      <c r="N29" s="45"/>
      <c r="O29" s="45"/>
      <c r="Q29" s="25"/>
    </row>
    <row r="30" spans="1:17" s="23" customFormat="1" ht="21.95" customHeight="1">
      <c r="A30" s="378" t="str">
        <f>IF('２５函館市'!U$1=0,"","★")</f>
        <v/>
      </c>
      <c r="B30" s="401">
        <v>45200</v>
      </c>
      <c r="C30" s="19">
        <v>25</v>
      </c>
      <c r="D30" s="20">
        <f>IF(ISERROR('２５函館市'!$A$134),"",'２５函館市'!$A$134)</f>
        <v>61308</v>
      </c>
      <c r="E30" s="21" t="s">
        <v>598</v>
      </c>
      <c r="F30" s="26"/>
      <c r="K30" s="46" t="s">
        <v>1895</v>
      </c>
      <c r="L30" s="47"/>
      <c r="M30" s="48" t="s">
        <v>1747</v>
      </c>
      <c r="N30" s="49"/>
      <c r="O30" s="49"/>
      <c r="Q30" s="25"/>
    </row>
    <row r="31" spans="1:17" s="23" customFormat="1" ht="21.95" customHeight="1">
      <c r="A31" s="378" t="str">
        <f>IF('２６北斗市・亀田郡'!U$1=0,"","★")</f>
        <v/>
      </c>
      <c r="B31" s="401">
        <v>45078</v>
      </c>
      <c r="C31" s="19">
        <v>26</v>
      </c>
      <c r="D31" s="20">
        <f>IF(ISERROR('２６北斗市・亀田郡'!$A$134),"",'２６北斗市・亀田郡'!$A$134)</f>
        <v>19855</v>
      </c>
      <c r="E31" s="21" t="s">
        <v>599</v>
      </c>
      <c r="F31" s="21" t="s">
        <v>600</v>
      </c>
      <c r="K31" s="46" t="s">
        <v>1896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8" t="str">
        <f>IF('２７上磯'!U$1=0,"","★")</f>
        <v/>
      </c>
      <c r="B32" s="401">
        <v>45215</v>
      </c>
      <c r="C32" s="19">
        <v>27</v>
      </c>
      <c r="D32" s="20">
        <f>IF(ISERROR('２７上磯'!$A$134),"",'２７上磯'!$A$134)</f>
        <v>2646</v>
      </c>
      <c r="E32" s="21" t="s">
        <v>601</v>
      </c>
      <c r="K32" s="46" t="s">
        <v>1897</v>
      </c>
      <c r="L32" s="47"/>
      <c r="M32" s="53" t="s">
        <v>1749</v>
      </c>
      <c r="N32" s="54"/>
      <c r="O32" s="54"/>
      <c r="Q32" s="25"/>
    </row>
    <row r="33" spans="1:23" s="23" customFormat="1" ht="21.95" customHeight="1">
      <c r="A33" s="378" t="str">
        <f>IF('２８松前・茅部'!U$1=0,"","★")</f>
        <v/>
      </c>
      <c r="B33" s="401">
        <v>45139</v>
      </c>
      <c r="C33" s="19">
        <v>28</v>
      </c>
      <c r="D33" s="20">
        <f>IF(ISERROR('２８松前・茅部'!$A$134),"",'２８松前・茅部'!$A$134)</f>
        <v>7793</v>
      </c>
      <c r="E33" s="21" t="s">
        <v>602</v>
      </c>
      <c r="F33" s="21" t="s">
        <v>603</v>
      </c>
      <c r="K33" s="46" t="s">
        <v>1898</v>
      </c>
      <c r="L33" s="47"/>
      <c r="M33" s="53" t="s">
        <v>1748</v>
      </c>
      <c r="N33" s="54"/>
      <c r="O33" s="54"/>
      <c r="Q33" s="25"/>
    </row>
    <row r="34" spans="1:23" s="23" customFormat="1" ht="21.95" customHeight="1">
      <c r="A34" s="378" t="str">
        <f>IF('２９山越郡・二海郡'!U$1=0,"","★")</f>
        <v/>
      </c>
      <c r="B34" s="401">
        <v>45078</v>
      </c>
      <c r="C34" s="19">
        <v>29</v>
      </c>
      <c r="D34" s="20">
        <f>IF(ISERROR('２９山越郡・二海郡'!$A$134),"",'２９山越郡・二海郡'!$A$134)</f>
        <v>5603</v>
      </c>
      <c r="E34" s="21" t="s">
        <v>604</v>
      </c>
      <c r="F34" s="27" t="s">
        <v>605</v>
      </c>
      <c r="K34" s="46" t="s">
        <v>1899</v>
      </c>
      <c r="L34" s="47"/>
      <c r="M34" s="53" t="s">
        <v>1750</v>
      </c>
      <c r="N34" s="54"/>
      <c r="O34" s="54"/>
      <c r="Q34" s="25"/>
    </row>
    <row r="35" spans="1:23" s="23" customFormat="1" ht="21.95" customHeight="1">
      <c r="A35" s="378" t="str">
        <f>IF('３０桧山・爾志'!U$1=0,"","★")</f>
        <v/>
      </c>
      <c r="B35" s="401">
        <v>45078</v>
      </c>
      <c r="C35" s="19">
        <v>30</v>
      </c>
      <c r="D35" s="20">
        <f>IF(ISERROR('３０桧山・爾志'!$A$134),"",'３０桧山・爾志'!$A$134)</f>
        <v>5105</v>
      </c>
      <c r="E35" s="21" t="s">
        <v>606</v>
      </c>
      <c r="F35" s="21" t="s">
        <v>607</v>
      </c>
      <c r="K35" s="38" t="s">
        <v>1900</v>
      </c>
      <c r="L35" s="39"/>
      <c r="M35" s="403">
        <f ca="1">NOW()</f>
        <v>45215.397323263889</v>
      </c>
      <c r="N35" s="55"/>
      <c r="O35" s="55"/>
      <c r="Q35" s="25"/>
    </row>
    <row r="36" spans="1:23" s="23" customFormat="1" ht="17.100000000000001" customHeight="1">
      <c r="A36" s="18"/>
      <c r="B36" s="393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3" priority="3" stopIfTrue="1">
      <formula>ISERROR(A6)</formula>
    </cfRule>
  </conditionalFormatting>
  <conditionalFormatting sqref="I6:I25">
    <cfRule type="expression" dxfId="22" priority="4" stopIfTrue="1">
      <formula>ISERROR(I6)</formula>
    </cfRule>
  </conditionalFormatting>
  <conditionalFormatting sqref="J6:J25 B6:B35">
    <cfRule type="cellIs" dxfId="21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J22" location="'46中川②・十勝'!A1" display="'46中川②・十勝'!A1" xr:uid="{00000000-0004-0000-0000-0000CA000000}"/>
    <hyperlink ref="L22" location="'46中川②・十勝'!A1" display="'46中川②・十勝'!A1" xr:uid="{00000000-0004-0000-0000-0000CB000000}"/>
  </hyperlinks>
  <pageMargins left="0.39370078740157483" right="0.39370078740157483" top="0.39370078740157483" bottom="0.39370078740157483" header="0.51181102362204722" footer="0.51181102362204722"/>
  <pageSetup paperSize="9" scale="75" orientation="landscape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zoomScale="75" zoomScaleNormal="75" workbookViewId="0">
      <selection sqref="A1:B1"/>
    </sheetView>
  </sheetViews>
  <sheetFormatPr defaultRowHeight="12"/>
  <cols>
    <col min="1" max="2" width="11.625" style="93" customWidth="1"/>
    <col min="3" max="3" width="4.625" style="93" customWidth="1"/>
    <col min="4" max="4" width="16.625" style="232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67" t="s">
        <v>1901</v>
      </c>
      <c r="B1" s="468"/>
      <c r="C1" s="464" t="str">
        <f>MOKUJI!M29</f>
        <v>aaa</v>
      </c>
      <c r="D1" s="465"/>
      <c r="E1" s="465"/>
      <c r="F1" s="466"/>
      <c r="G1" s="70" t="s">
        <v>1902</v>
      </c>
      <c r="H1" s="71" t="str">
        <f>MOKUJI!M32</f>
        <v>ccc</v>
      </c>
      <c r="I1" s="70" t="s">
        <v>1898</v>
      </c>
      <c r="J1" s="72"/>
      <c r="K1" s="71" t="str">
        <f>MOKUJI!M33</f>
        <v>ddd</v>
      </c>
      <c r="L1" s="71"/>
      <c r="M1" s="70" t="s">
        <v>1903</v>
      </c>
      <c r="N1" s="486">
        <f>MAX('１中央区:５０根室・野付・標津・目梨'!V136:Y136)</f>
        <v>45231</v>
      </c>
      <c r="O1" s="487"/>
      <c r="W1" s="74"/>
    </row>
    <row r="2" spans="1:23" s="73" customFormat="1" ht="20.100000000000001" customHeight="1">
      <c r="A2" s="467" t="s">
        <v>1904</v>
      </c>
      <c r="B2" s="468"/>
      <c r="C2" s="464" t="str">
        <f>MOKUJI!M30</f>
        <v>bbb</v>
      </c>
      <c r="D2" s="465"/>
      <c r="E2" s="465"/>
      <c r="F2" s="466"/>
      <c r="G2" s="75" t="s">
        <v>1905</v>
      </c>
      <c r="H2" s="76"/>
      <c r="I2" s="69" t="s">
        <v>1906</v>
      </c>
      <c r="J2" s="490">
        <f>O165</f>
        <v>0</v>
      </c>
      <c r="K2" s="491"/>
      <c r="L2" s="492"/>
      <c r="M2" s="70" t="s">
        <v>1907</v>
      </c>
      <c r="N2" s="488">
        <f ca="1">MOKUJI!$M$35</f>
        <v>45215.397323263889</v>
      </c>
      <c r="O2" s="489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67" t="s">
        <v>1908</v>
      </c>
      <c r="B3" s="468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1899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62" t="s">
        <v>608</v>
      </c>
      <c r="B5" s="463"/>
      <c r="C5" s="87"/>
      <c r="D5" s="88"/>
      <c r="E5" s="89" t="s">
        <v>609</v>
      </c>
      <c r="F5" s="89" t="s">
        <v>610</v>
      </c>
      <c r="G5" s="89" t="s">
        <v>611</v>
      </c>
      <c r="H5" s="90" t="s">
        <v>612</v>
      </c>
      <c r="I5" s="91"/>
      <c r="J5" s="455"/>
      <c r="K5" s="461"/>
      <c r="L5" s="92"/>
      <c r="M5" s="90"/>
      <c r="N5" s="455" t="s">
        <v>613</v>
      </c>
      <c r="O5" s="481"/>
    </row>
    <row r="6" spans="1:23" ht="20.65" customHeight="1">
      <c r="A6" s="94" t="s">
        <v>614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 t="shared" ref="O6:O15" si="0"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si="0"/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90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1909</v>
      </c>
      <c r="B16" s="107">
        <f>SUM(O16)</f>
        <v>0</v>
      </c>
      <c r="C16" s="108" t="s">
        <v>1910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615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8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8">
        <f>'８江別・北広島・恵庭・千歳'!$I$115</f>
        <v>0</v>
      </c>
      <c r="G20" s="99">
        <f>'８江別・北広島・恵庭・千歳'!$M$115</f>
        <v>0</v>
      </c>
      <c r="H20" s="222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69" t="s">
        <v>1911</v>
      </c>
      <c r="B22" s="472">
        <f>SUM(O22:O24)</f>
        <v>0</v>
      </c>
      <c r="C22" s="117"/>
      <c r="D22" s="118" t="s">
        <v>1910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57"/>
      <c r="K22" s="458"/>
      <c r="L22" s="120"/>
      <c r="M22" s="119"/>
      <c r="N22" s="120"/>
      <c r="O22" s="119">
        <f>SUM(E22:M22)</f>
        <v>0</v>
      </c>
    </row>
    <row r="23" spans="1:18" ht="20.65" customHeight="1">
      <c r="A23" s="470"/>
      <c r="B23" s="473"/>
      <c r="C23" s="449"/>
      <c r="D23" s="450" t="s">
        <v>1914</v>
      </c>
      <c r="E23" s="98"/>
      <c r="F23" s="98"/>
      <c r="G23" s="98"/>
      <c r="H23" s="98">
        <f>SUM(H19:H20)</f>
        <v>0</v>
      </c>
      <c r="I23" s="98"/>
      <c r="J23" s="100"/>
      <c r="K23" s="451"/>
      <c r="L23" s="100"/>
      <c r="M23" s="98"/>
      <c r="N23" s="100"/>
      <c r="O23" s="98"/>
    </row>
    <row r="24" spans="1:18" ht="20.65" customHeight="1" thickBot="1">
      <c r="A24" s="471"/>
      <c r="B24" s="474"/>
      <c r="C24" s="121"/>
      <c r="D24" s="122" t="s">
        <v>1912</v>
      </c>
      <c r="E24" s="123">
        <f>SUM(E19:E21)</f>
        <v>0</v>
      </c>
      <c r="F24" s="123">
        <f>SUM(F19:F21)</f>
        <v>0</v>
      </c>
      <c r="G24" s="123">
        <f>SUM(G19:G21)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616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125">
        <f>'１０小樽市'!$U$45</f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69" t="s">
        <v>1913</v>
      </c>
      <c r="B35" s="472">
        <f>SUM(O35:O36)</f>
        <v>0</v>
      </c>
      <c r="C35" s="117"/>
      <c r="D35" s="118" t="s">
        <v>1914</v>
      </c>
      <c r="E35" s="129"/>
      <c r="F35" s="129"/>
      <c r="G35" s="129"/>
      <c r="H35" s="119">
        <f>SUM(H25)</f>
        <v>0</v>
      </c>
      <c r="I35" s="130">
        <f>SUM(I25)</f>
        <v>0</v>
      </c>
      <c r="J35" s="482"/>
      <c r="K35" s="483"/>
      <c r="L35" s="120"/>
      <c r="M35" s="119"/>
      <c r="N35" s="120"/>
      <c r="O35" s="119">
        <f>SUM(E35:M35)</f>
        <v>0</v>
      </c>
    </row>
    <row r="36" spans="1:15" ht="20.65" customHeight="1">
      <c r="A36" s="471"/>
      <c r="B36" s="474"/>
      <c r="C36" s="121"/>
      <c r="D36" s="122" t="s">
        <v>1912</v>
      </c>
      <c r="E36" s="123">
        <f>SUM(E25:E34)</f>
        <v>0</v>
      </c>
      <c r="F36" s="123">
        <f>SUM(F25:F34)</f>
        <v>0</v>
      </c>
      <c r="G36" s="123">
        <f>SUM(G25:G34)</f>
        <v>0</v>
      </c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609</v>
      </c>
      <c r="F38" s="89" t="s">
        <v>610</v>
      </c>
      <c r="G38" s="89" t="s">
        <v>611</v>
      </c>
      <c r="H38" s="90" t="s">
        <v>612</v>
      </c>
      <c r="I38" s="91"/>
      <c r="J38" s="455" t="s">
        <v>1915</v>
      </c>
      <c r="K38" s="461"/>
      <c r="L38" s="455" t="s">
        <v>1916</v>
      </c>
      <c r="M38" s="461"/>
      <c r="N38" s="455" t="s">
        <v>613</v>
      </c>
      <c r="O38" s="481"/>
    </row>
    <row r="39" spans="1:15" ht="18.75" customHeight="1">
      <c r="A39" s="138" t="s">
        <v>617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1917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69" t="s">
        <v>1918</v>
      </c>
      <c r="B53" s="472">
        <f>SUM(O53:O54)</f>
        <v>0</v>
      </c>
      <c r="C53" s="117"/>
      <c r="D53" s="118" t="s">
        <v>1910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1"/>
      <c r="B54" s="474"/>
      <c r="C54" s="121"/>
      <c r="D54" s="122" t="s">
        <v>1912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618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125">
        <f>'１９苫小牧'!$U$45</f>
        <v>0</v>
      </c>
      <c r="J55" s="145"/>
      <c r="K55" s="99">
        <f>'１９苫小牧'!$Y$45</f>
        <v>0</v>
      </c>
      <c r="L55" s="146"/>
      <c r="M55" s="147"/>
      <c r="N55" s="146"/>
      <c r="O55" s="147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06">
        <f>'２０室蘭'!$Q$45</f>
        <v>0</v>
      </c>
      <c r="I56" s="407">
        <f>'２０室蘭'!$U$45</f>
        <v>0</v>
      </c>
      <c r="J56" s="150"/>
      <c r="K56" s="99"/>
      <c r="L56" s="148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408">
        <f>'２１登別・伊達・勇払①'!$Q$45</f>
        <v>0</v>
      </c>
      <c r="I57" s="409">
        <f>'２１登別・伊達・勇払①'!$U$45</f>
        <v>0</v>
      </c>
      <c r="J57" s="150"/>
      <c r="K57" s="99"/>
      <c r="L57" s="148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9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1">
        <f>'２１登別・伊達・勇払①'!$U$75</f>
        <v>0</v>
      </c>
      <c r="J58" s="150"/>
      <c r="K58" s="99"/>
      <c r="L58" s="148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1"/>
      <c r="J59" s="150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2"/>
      <c r="B60" s="153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1"/>
      <c r="J60" s="150"/>
      <c r="K60" s="98">
        <f>'２２白老・有珠・虻田②'!$U$45</f>
        <v>0</v>
      </c>
      <c r="L60" s="150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4"/>
      <c r="B61" s="155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1"/>
      <c r="J61" s="99"/>
      <c r="K61" s="156"/>
      <c r="L61" s="148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7"/>
      <c r="B62" s="155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8"/>
      <c r="J62" s="99"/>
      <c r="K62" s="156"/>
      <c r="L62" s="148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69" t="s">
        <v>1919</v>
      </c>
      <c r="B63" s="472">
        <f>SUM(O63:O64)</f>
        <v>0</v>
      </c>
      <c r="C63" s="159"/>
      <c r="D63" s="118" t="s">
        <v>1914</v>
      </c>
      <c r="E63" s="129"/>
      <c r="F63" s="129"/>
      <c r="G63" s="129"/>
      <c r="H63" s="119">
        <f>SUM(H55)</f>
        <v>0</v>
      </c>
      <c r="I63" s="130">
        <f>SUM(I55)</f>
        <v>0</v>
      </c>
      <c r="J63" s="457"/>
      <c r="K63" s="458"/>
      <c r="L63" s="457"/>
      <c r="M63" s="458"/>
      <c r="N63" s="120"/>
      <c r="O63" s="147">
        <f>SUM(E63:M63)</f>
        <v>0</v>
      </c>
    </row>
    <row r="64" spans="1:15" ht="18.75" customHeight="1">
      <c r="A64" s="475"/>
      <c r="B64" s="476"/>
      <c r="C64" s="121"/>
      <c r="D64" s="122" t="s">
        <v>1912</v>
      </c>
      <c r="E64" s="123">
        <f>SUM(E55:E62)</f>
        <v>0</v>
      </c>
      <c r="F64" s="123">
        <f>SUM(F55:F62)</f>
        <v>0</v>
      </c>
      <c r="G64" s="123">
        <f>SUM(G55:G62)</f>
        <v>0</v>
      </c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619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8"/>
      <c r="J65" s="148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8"/>
      <c r="J66" s="148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60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1920</v>
      </c>
      <c r="B71" s="107">
        <f>SUM(O71)</f>
        <v>0</v>
      </c>
      <c r="C71" s="87"/>
      <c r="D71" s="88" t="s">
        <v>1912</v>
      </c>
      <c r="E71" s="110">
        <f>SUM(E65:E70)</f>
        <v>0</v>
      </c>
      <c r="F71" s="110">
        <f>SUM(F65:F70)</f>
        <v>0</v>
      </c>
      <c r="G71" s="110">
        <f>SUM(G65:G70)</f>
        <v>0</v>
      </c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1"/>
      <c r="B72" s="162"/>
      <c r="C72" s="87"/>
      <c r="D72" s="163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</row>
    <row r="73" spans="1:18" s="93" customFormat="1" ht="13.5" customHeight="1" thickBot="1">
      <c r="A73" s="136"/>
      <c r="B73" s="137"/>
      <c r="C73" s="87"/>
      <c r="D73" s="88"/>
      <c r="E73" s="89" t="s">
        <v>609</v>
      </c>
      <c r="F73" s="89" t="s">
        <v>610</v>
      </c>
      <c r="G73" s="89" t="s">
        <v>611</v>
      </c>
      <c r="H73" s="165" t="s">
        <v>612</v>
      </c>
      <c r="I73" s="166"/>
      <c r="J73" s="455" t="s">
        <v>1921</v>
      </c>
      <c r="K73" s="461"/>
      <c r="L73" s="92"/>
      <c r="M73" s="90"/>
      <c r="N73" s="455" t="s">
        <v>613</v>
      </c>
      <c r="O73" s="481"/>
    </row>
    <row r="74" spans="1:18" ht="13.5" customHeight="1" thickBot="1">
      <c r="A74" s="94" t="s">
        <v>620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SUM('２５函館市'!Q6:Q22)</f>
        <v>0</v>
      </c>
      <c r="I74" s="125">
        <f>'２５函館市'!$U$45</f>
        <v>0</v>
      </c>
      <c r="J74" s="99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7">
        <f>SUM('２５函館市'!Q23:Q35)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8"/>
      <c r="B76" s="169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125">
        <f>'２６北斗市・亀田郡'!$U$45</f>
        <v>0</v>
      </c>
      <c r="J76" s="99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8"/>
      <c r="B77" s="170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8"/>
      <c r="B78" s="170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125">
        <f>'２６北斗市・亀田郡'!$U$75</f>
        <v>0</v>
      </c>
      <c r="J78" s="99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8"/>
      <c r="B79" s="170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8"/>
      <c r="B80" s="170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1">
        <f>'２７上磯'!$Q$45</f>
        <v>0</v>
      </c>
      <c r="I80" s="151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8"/>
      <c r="B81" s="170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8"/>
      <c r="B82" s="170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8"/>
      <c r="B83" s="170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8">
        <f>'２９山越郡・二海郡'!$U$45</f>
        <v>0</v>
      </c>
      <c r="J83" s="100"/>
      <c r="K83" s="98"/>
      <c r="L83" s="100"/>
      <c r="M83" s="98"/>
      <c r="N83" s="100"/>
      <c r="O83" s="98">
        <f t="shared" si="4"/>
        <v>0</v>
      </c>
    </row>
    <row r="84" spans="1:15" ht="13.5" customHeight="1">
      <c r="A84" s="171"/>
      <c r="B84" s="170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>
        <f>'２９山越郡・二海郡'!$U$75</f>
        <v>0</v>
      </c>
      <c r="J84" s="100"/>
      <c r="K84" s="98"/>
      <c r="L84" s="100"/>
      <c r="M84" s="98"/>
      <c r="N84" s="100"/>
      <c r="O84" s="98">
        <f t="shared" si="4"/>
        <v>0</v>
      </c>
    </row>
    <row r="85" spans="1:15" ht="13.5" customHeight="1">
      <c r="A85" s="469" t="s">
        <v>1922</v>
      </c>
      <c r="B85" s="472">
        <f>SUM(E85:M86)</f>
        <v>0</v>
      </c>
      <c r="C85" s="159"/>
      <c r="D85" s="118" t="s">
        <v>1914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57"/>
      <c r="K85" s="458"/>
      <c r="L85" s="120"/>
      <c r="M85" s="119"/>
      <c r="N85" s="482">
        <f>SUM(D85:M85)</f>
        <v>0</v>
      </c>
      <c r="O85" s="483">
        <f>SUM(E85:M85)</f>
        <v>0</v>
      </c>
    </row>
    <row r="86" spans="1:15" ht="13.5" customHeight="1">
      <c r="A86" s="475"/>
      <c r="B86" s="476"/>
      <c r="C86" s="121"/>
      <c r="D86" s="122" t="s">
        <v>1912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84">
        <f>SUM(D86:L86)</f>
        <v>0</v>
      </c>
      <c r="O86" s="485">
        <f>SUM(E86:M86)</f>
        <v>0</v>
      </c>
    </row>
    <row r="87" spans="1:15" ht="13.5" customHeight="1">
      <c r="A87" s="138" t="s">
        <v>621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69" t="s">
        <v>1923</v>
      </c>
      <c r="B92" s="472">
        <f>SUM(E92:M93)</f>
        <v>0</v>
      </c>
      <c r="C92" s="159"/>
      <c r="D92" s="118" t="s">
        <v>1924</v>
      </c>
      <c r="E92" s="129"/>
      <c r="F92" s="129"/>
      <c r="G92" s="129"/>
      <c r="H92" s="172">
        <f>SUM(H91)</f>
        <v>0</v>
      </c>
      <c r="I92" s="173"/>
      <c r="J92" s="120"/>
      <c r="K92" s="119"/>
      <c r="L92" s="120"/>
      <c r="M92" s="119"/>
      <c r="N92" s="482">
        <f>SUM(D92:L92)</f>
        <v>0</v>
      </c>
      <c r="O92" s="483">
        <f>SUM(E92:M92)</f>
        <v>0</v>
      </c>
    </row>
    <row r="93" spans="1:15" ht="13.5" customHeight="1">
      <c r="A93" s="475"/>
      <c r="B93" s="476"/>
      <c r="C93" s="121"/>
      <c r="D93" s="122" t="s">
        <v>1912</v>
      </c>
      <c r="E93" s="123">
        <f>SUM(E87:E91)</f>
        <v>0</v>
      </c>
      <c r="F93" s="123">
        <f>SUM(F87:F91)</f>
        <v>0</v>
      </c>
      <c r="G93" s="123">
        <f>SUM(G87:G91)</f>
        <v>0</v>
      </c>
      <c r="H93" s="123">
        <f>SUM(H87:H90)</f>
        <v>0</v>
      </c>
      <c r="I93" s="131"/>
      <c r="J93" s="124"/>
      <c r="K93" s="123">
        <f>SUM(K87:K91)</f>
        <v>0</v>
      </c>
      <c r="L93" s="124"/>
      <c r="M93" s="123"/>
      <c r="N93" s="484">
        <f>SUM(D93:L93)</f>
        <v>0</v>
      </c>
      <c r="O93" s="485">
        <f>SUM(E93:M93)</f>
        <v>0</v>
      </c>
    </row>
    <row r="94" spans="1:15" s="93" customFormat="1" ht="13.5" customHeight="1" thickBot="1">
      <c r="A94" s="136"/>
      <c r="B94" s="137"/>
      <c r="C94" s="87"/>
      <c r="D94" s="88"/>
      <c r="E94" s="89" t="s">
        <v>609</v>
      </c>
      <c r="F94" s="89" t="s">
        <v>610</v>
      </c>
      <c r="G94" s="89" t="s">
        <v>611</v>
      </c>
      <c r="H94" s="165" t="s">
        <v>612</v>
      </c>
      <c r="I94" s="166"/>
      <c r="J94" s="455" t="s">
        <v>1925</v>
      </c>
      <c r="K94" s="461"/>
      <c r="L94" s="455"/>
      <c r="M94" s="461"/>
      <c r="N94" s="455" t="s">
        <v>613</v>
      </c>
      <c r="O94" s="481"/>
    </row>
    <row r="95" spans="1:15" ht="13.5" customHeight="1" thickBot="1">
      <c r="A95" s="94" t="s">
        <v>622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4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5"/>
      <c r="B96" s="176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1">
        <f>'３３士別・名寄・富良野'!$U$45</f>
        <v>0</v>
      </c>
      <c r="J96" s="148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5"/>
      <c r="B97" s="176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1">
        <f>'３３士別・名寄・富良野'!$U$75</f>
        <v>0</v>
      </c>
      <c r="J97" s="100"/>
      <c r="K97" s="156"/>
      <c r="L97" s="148"/>
      <c r="M97" s="98"/>
      <c r="N97" s="100"/>
      <c r="O97" s="98">
        <f>SUM(E97:M97)</f>
        <v>0</v>
      </c>
    </row>
    <row r="98" spans="1:17" ht="13.5" customHeight="1">
      <c r="A98" s="175"/>
      <c r="B98" s="176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1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5"/>
      <c r="B99" s="176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1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5"/>
      <c r="B100" s="176"/>
      <c r="C100" s="113">
        <f>MOKUJI!K10</f>
        <v>35</v>
      </c>
      <c r="D100" s="177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1"/>
      <c r="J100" s="100"/>
      <c r="K100" s="156"/>
      <c r="L100" s="148"/>
      <c r="M100" s="98"/>
      <c r="N100" s="100"/>
      <c r="O100" s="98">
        <f>SUM(E100:M100)</f>
        <v>0</v>
      </c>
    </row>
    <row r="101" spans="1:17" ht="13.5" customHeight="1">
      <c r="A101" s="175"/>
      <c r="B101" s="176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1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8"/>
      <c r="B102" s="176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8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69" t="s">
        <v>1926</v>
      </c>
      <c r="B103" s="472">
        <f>SUM(E103:M104)</f>
        <v>0</v>
      </c>
      <c r="C103" s="159"/>
      <c r="D103" s="118" t="s">
        <v>1914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57"/>
      <c r="K103" s="458"/>
      <c r="L103" s="120"/>
      <c r="M103" s="119"/>
      <c r="N103" s="482">
        <f>SUM(D103:L103)</f>
        <v>0</v>
      </c>
      <c r="O103" s="483">
        <f>SUM(E103:M103)</f>
        <v>0</v>
      </c>
    </row>
    <row r="104" spans="1:17" ht="13.5" customHeight="1">
      <c r="A104" s="475"/>
      <c r="B104" s="476"/>
      <c r="C104" s="121"/>
      <c r="D104" s="122" t="s">
        <v>1912</v>
      </c>
      <c r="E104" s="123">
        <f>SUM(E95:E102)</f>
        <v>0</v>
      </c>
      <c r="F104" s="123">
        <f>SUM(F95:F102)</f>
        <v>0</v>
      </c>
      <c r="G104" s="123">
        <f>SUM(G95:G102)</f>
        <v>0</v>
      </c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84">
        <f>SUM(D104:L104)</f>
        <v>0</v>
      </c>
      <c r="O104" s="485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609</v>
      </c>
      <c r="F105" s="89" t="s">
        <v>610</v>
      </c>
      <c r="G105" s="89" t="s">
        <v>611</v>
      </c>
      <c r="H105" s="90" t="s">
        <v>612</v>
      </c>
      <c r="I105" s="91"/>
      <c r="J105" s="455" t="s">
        <v>1927</v>
      </c>
      <c r="K105" s="461"/>
      <c r="L105" s="179"/>
      <c r="M105" s="90"/>
      <c r="N105" s="455" t="s">
        <v>613</v>
      </c>
      <c r="O105" s="481"/>
    </row>
    <row r="106" spans="1:17" s="93" customFormat="1" ht="13.5" customHeight="1">
      <c r="A106" s="94" t="s">
        <v>623</v>
      </c>
      <c r="B106" s="95"/>
      <c r="C106" s="96">
        <f>MOKUJI!K11</f>
        <v>36</v>
      </c>
      <c r="D106" s="97" t="str">
        <f>MOKUJI!M11</f>
        <v>留萌市</v>
      </c>
      <c r="E106" s="180">
        <f>'３６留萌市・増毛郡'!$E$45</f>
        <v>0</v>
      </c>
      <c r="F106" s="180">
        <f>'３６留萌市・増毛郡'!$I$45</f>
        <v>0</v>
      </c>
      <c r="G106" s="180">
        <f>'３６留萌市・増毛郡'!$M$45</f>
        <v>0</v>
      </c>
      <c r="H106" s="181">
        <f>'３６留萌市・増毛郡'!$Q$45</f>
        <v>0</v>
      </c>
      <c r="I106" s="181">
        <f>'３６留萌市・増毛郡'!$U$45</f>
        <v>0</v>
      </c>
      <c r="J106" s="182"/>
      <c r="K106" s="181">
        <f>'３６留萌市・増毛郡'!$Y$45</f>
        <v>0</v>
      </c>
      <c r="L106" s="183"/>
      <c r="M106" s="181"/>
      <c r="N106" s="183"/>
      <c r="O106" s="181">
        <f t="shared" ref="O106:O111" si="5">SUM(E106:K106)</f>
        <v>0</v>
      </c>
      <c r="Q106" s="184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80">
        <f>'３６留萌市・増毛郡'!$E$75</f>
        <v>0</v>
      </c>
      <c r="F107" s="180">
        <f>'３６留萌市・増毛郡'!$I$75</f>
        <v>0</v>
      </c>
      <c r="G107" s="180">
        <f>'３６留萌市・増毛郡'!$M$75</f>
        <v>0</v>
      </c>
      <c r="H107" s="181">
        <f>'３６留萌市・増毛郡'!$Q$75</f>
        <v>0</v>
      </c>
      <c r="I107" s="183"/>
      <c r="J107" s="183"/>
      <c r="K107" s="181">
        <f>'３６留萌市・増毛郡'!$U$75</f>
        <v>0</v>
      </c>
      <c r="L107" s="183"/>
      <c r="M107" s="181"/>
      <c r="N107" s="183"/>
      <c r="O107" s="181">
        <f t="shared" si="5"/>
        <v>0</v>
      </c>
      <c r="Q107" s="184"/>
    </row>
    <row r="108" spans="1:17" s="93" customFormat="1" ht="13.5" customHeight="1" thickBot="1">
      <c r="A108" s="102"/>
      <c r="B108" s="103"/>
      <c r="C108" s="149">
        <f>MOKUJI!K12</f>
        <v>37</v>
      </c>
      <c r="D108" s="114" t="str">
        <f>MOKUJI!M12</f>
        <v>留萌郡</v>
      </c>
      <c r="E108" s="180">
        <f>'３７留萌・苫前・天塩①'!$E$45</f>
        <v>0</v>
      </c>
      <c r="F108" s="180">
        <f>'３７留萌・苫前・天塩①'!$I$45</f>
        <v>0</v>
      </c>
      <c r="G108" s="180">
        <f>'３７留萌・苫前・天塩①'!$M$45</f>
        <v>0</v>
      </c>
      <c r="H108" s="181">
        <f>'３７留萌・苫前・天塩①'!$Q$45</f>
        <v>0</v>
      </c>
      <c r="I108" s="183"/>
      <c r="J108" s="183"/>
      <c r="K108" s="181">
        <f>'３７留萌・苫前・天塩①'!$U$45</f>
        <v>0</v>
      </c>
      <c r="L108" s="183"/>
      <c r="M108" s="181"/>
      <c r="N108" s="183"/>
      <c r="O108" s="181">
        <f t="shared" si="5"/>
        <v>0</v>
      </c>
      <c r="Q108" s="185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80">
        <f>'３７留萌・苫前・天塩①'!$E$75</f>
        <v>0</v>
      </c>
      <c r="F109" s="180">
        <f>'３７留萌・苫前・天塩①'!$I$75</f>
        <v>0</v>
      </c>
      <c r="G109" s="186">
        <f>'３７留萌・苫前・天塩①'!$M$75</f>
        <v>0</v>
      </c>
      <c r="H109" s="187">
        <f>SUM('３７留萌・苫前・天塩①'!Q52:Q53)</f>
        <v>0</v>
      </c>
      <c r="I109" s="188"/>
      <c r="J109" s="183"/>
      <c r="K109" s="181"/>
      <c r="L109" s="183"/>
      <c r="M109" s="181"/>
      <c r="N109" s="183"/>
      <c r="O109" s="181">
        <f t="shared" si="5"/>
        <v>0</v>
      </c>
      <c r="Q109" s="185"/>
    </row>
    <row r="110" spans="1:17" s="93" customFormat="1" ht="13.5" customHeight="1">
      <c r="A110" s="102"/>
      <c r="B110" s="103"/>
      <c r="C110" s="113"/>
      <c r="D110" s="114"/>
      <c r="E110" s="180"/>
      <c r="F110" s="180"/>
      <c r="G110" s="186"/>
      <c r="H110" s="189">
        <f>SUM('３７留萌・苫前・天塩①'!Q49:Q51,'３７留萌・苫前・天塩①'!Q54:Q58)</f>
        <v>0</v>
      </c>
      <c r="I110" s="188"/>
      <c r="J110" s="183"/>
      <c r="K110" s="181">
        <f>'３７留萌・苫前・天塩①'!U75</f>
        <v>0</v>
      </c>
      <c r="L110" s="183"/>
      <c r="M110" s="181"/>
      <c r="N110" s="183"/>
      <c r="O110" s="181">
        <f t="shared" si="5"/>
        <v>0</v>
      </c>
      <c r="Q110" s="185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80">
        <f>'３７留萌・苫前・天塩①'!$E$95</f>
        <v>0</v>
      </c>
      <c r="F111" s="180">
        <f>'３７留萌・苫前・天塩①'!$I$95</f>
        <v>0</v>
      </c>
      <c r="G111" s="180">
        <f>'３７留萌・苫前・天塩①'!$M$95</f>
        <v>0</v>
      </c>
      <c r="H111" s="181">
        <f>'３７留萌・苫前・天塩①'!$Q$95</f>
        <v>0</v>
      </c>
      <c r="I111" s="190"/>
      <c r="J111" s="183"/>
      <c r="K111" s="181">
        <f>'３７留萌・苫前・天塩①'!$U$95</f>
        <v>0</v>
      </c>
      <c r="L111" s="183"/>
      <c r="M111" s="181"/>
      <c r="N111" s="183"/>
      <c r="O111" s="181">
        <f t="shared" si="5"/>
        <v>0</v>
      </c>
      <c r="Q111" s="185"/>
    </row>
    <row r="112" spans="1:17" ht="13.5" customHeight="1">
      <c r="A112" s="469" t="s">
        <v>1928</v>
      </c>
      <c r="B112" s="472">
        <f>SUM(E112:M113)</f>
        <v>0</v>
      </c>
      <c r="C112" s="159"/>
      <c r="D112" s="118" t="s">
        <v>1924</v>
      </c>
      <c r="E112" s="129"/>
      <c r="F112" s="129"/>
      <c r="G112" s="129"/>
      <c r="H112" s="130">
        <f>SUM(H109)</f>
        <v>0</v>
      </c>
      <c r="I112" s="191"/>
      <c r="J112" s="457"/>
      <c r="K112" s="458"/>
      <c r="L112" s="120"/>
      <c r="M112" s="119"/>
      <c r="N112" s="482">
        <f>SUM(D112:L112)</f>
        <v>0</v>
      </c>
      <c r="O112" s="483">
        <f>SUM(E112:M112)</f>
        <v>0</v>
      </c>
    </row>
    <row r="113" spans="1:17" ht="13.5" customHeight="1">
      <c r="A113" s="475"/>
      <c r="B113" s="476"/>
      <c r="C113" s="121"/>
      <c r="D113" s="122" t="s">
        <v>1912</v>
      </c>
      <c r="E113" s="123">
        <f>SUM(E106:E111)</f>
        <v>0</v>
      </c>
      <c r="F113" s="123">
        <f>SUM(F106:F111)</f>
        <v>0</v>
      </c>
      <c r="G113" s="123">
        <f>SUM(G106:G111)</f>
        <v>0</v>
      </c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84">
        <f>SUM(D113:L113)</f>
        <v>0</v>
      </c>
      <c r="O113" s="485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609</v>
      </c>
      <c r="F114" s="89" t="s">
        <v>610</v>
      </c>
      <c r="G114" s="89" t="s">
        <v>611</v>
      </c>
      <c r="H114" s="90" t="s">
        <v>612</v>
      </c>
      <c r="I114" s="91"/>
      <c r="J114" s="455" t="s">
        <v>1929</v>
      </c>
      <c r="K114" s="461"/>
      <c r="L114" s="179"/>
      <c r="M114" s="90"/>
      <c r="N114" s="455" t="s">
        <v>613</v>
      </c>
      <c r="O114" s="481"/>
    </row>
    <row r="115" spans="1:17" ht="13.5" customHeight="1">
      <c r="A115" s="94" t="s">
        <v>624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6"/>
      <c r="K115" s="99">
        <f>'３８稚内・枝幸'!$Y$45</f>
        <v>0</v>
      </c>
      <c r="L115" s="100"/>
      <c r="M115" s="98"/>
      <c r="N115" s="100"/>
      <c r="O115" s="181">
        <f t="shared" ref="O115:O120" si="6">SUM(E115:K115)</f>
        <v>0</v>
      </c>
      <c r="Q115" s="184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1">
        <f t="shared" si="6"/>
        <v>0</v>
      </c>
      <c r="Q116" s="184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>
        <f>'３９天塩②・宗谷・利尻・礼文'!$I$45</f>
        <v>0</v>
      </c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1">
        <f t="shared" si="6"/>
        <v>0</v>
      </c>
      <c r="Q117" s="184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1">
        <f t="shared" si="6"/>
        <v>0</v>
      </c>
      <c r="Q118" s="184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4"/>
      <c r="K119" s="230">
        <f>'３９天塩②・宗谷・利尻・礼文'!U95</f>
        <v>0</v>
      </c>
      <c r="L119" s="99"/>
      <c r="M119" s="98"/>
      <c r="N119" s="100"/>
      <c r="O119" s="181">
        <f t="shared" si="6"/>
        <v>0</v>
      </c>
      <c r="Q119" s="184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79">
        <f>'３９天塩②・宗谷・利尻・礼文'!$U$115</f>
        <v>0</v>
      </c>
      <c r="K120" s="480"/>
      <c r="L120" s="99"/>
      <c r="M120" s="98"/>
      <c r="N120" s="100"/>
      <c r="O120" s="181">
        <f t="shared" si="6"/>
        <v>0</v>
      </c>
      <c r="Q120" s="184"/>
    </row>
    <row r="121" spans="1:17" ht="13.5" customHeight="1">
      <c r="A121" s="469" t="s">
        <v>1930</v>
      </c>
      <c r="B121" s="472">
        <f>SUM(E121:M122)</f>
        <v>0</v>
      </c>
      <c r="C121" s="159"/>
      <c r="D121" s="118" t="s">
        <v>1924</v>
      </c>
      <c r="E121" s="129"/>
      <c r="F121" s="129"/>
      <c r="G121" s="129"/>
      <c r="H121" s="172">
        <f>SUM(H119:H120)</f>
        <v>0</v>
      </c>
      <c r="I121" s="173"/>
      <c r="J121" s="459"/>
      <c r="K121" s="460"/>
      <c r="L121" s="120"/>
      <c r="M121" s="119"/>
      <c r="N121" s="482">
        <f>SUM(D121:L121)</f>
        <v>0</v>
      </c>
      <c r="O121" s="483">
        <f>SUM(E121:M121)</f>
        <v>0</v>
      </c>
    </row>
    <row r="122" spans="1:17" ht="13.5" customHeight="1">
      <c r="A122" s="475"/>
      <c r="B122" s="476"/>
      <c r="C122" s="121"/>
      <c r="D122" s="122" t="s">
        <v>1912</v>
      </c>
      <c r="E122" s="123">
        <f>SUM(E115:E120)</f>
        <v>0</v>
      </c>
      <c r="F122" s="123">
        <f>SUM(F115:F120)</f>
        <v>0</v>
      </c>
      <c r="G122" s="123">
        <f>SUM(G115:G120)</f>
        <v>0</v>
      </c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84">
        <f>SUM(D122:L122)</f>
        <v>0</v>
      </c>
      <c r="O122" s="485">
        <f>SUM(E122:M122)</f>
        <v>0</v>
      </c>
    </row>
    <row r="123" spans="1:17" ht="15" customHeight="1">
      <c r="A123" s="161"/>
      <c r="B123" s="192"/>
      <c r="C123" s="87"/>
      <c r="D123" s="163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</row>
    <row r="124" spans="1:17" s="93" customFormat="1" ht="15.95" customHeight="1">
      <c r="A124" s="136"/>
      <c r="B124" s="137"/>
      <c r="C124" s="87"/>
      <c r="D124" s="88"/>
      <c r="E124" s="89" t="s">
        <v>609</v>
      </c>
      <c r="F124" s="89" t="s">
        <v>610</v>
      </c>
      <c r="G124" s="89" t="s">
        <v>611</v>
      </c>
      <c r="H124" s="90" t="s">
        <v>612</v>
      </c>
      <c r="I124" s="91"/>
      <c r="J124" s="455" t="s">
        <v>1931</v>
      </c>
      <c r="K124" s="461"/>
      <c r="L124" s="455"/>
      <c r="M124" s="461"/>
      <c r="N124" s="455" t="s">
        <v>613</v>
      </c>
      <c r="O124" s="481"/>
    </row>
    <row r="125" spans="1:17" ht="15.95" customHeight="1">
      <c r="A125" s="193" t="s">
        <v>625</v>
      </c>
      <c r="B125" s="194"/>
      <c r="C125" s="195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1">
        <f t="shared" ref="O125:O131" si="7">SUM(E125:K125)</f>
        <v>0</v>
      </c>
      <c r="Q125" s="184"/>
    </row>
    <row r="126" spans="1:17" ht="15.95" customHeight="1">
      <c r="A126" s="196"/>
      <c r="B126" s="197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1">
        <f t="shared" si="7"/>
        <v>0</v>
      </c>
      <c r="Q126" s="184"/>
    </row>
    <row r="127" spans="1:17" ht="15.95" customHeight="1">
      <c r="A127" s="196"/>
      <c r="B127" s="197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1">
        <f t="shared" si="7"/>
        <v>0</v>
      </c>
      <c r="Q127" s="184"/>
    </row>
    <row r="128" spans="1:17" ht="15.95" customHeight="1">
      <c r="A128" s="196"/>
      <c r="B128" s="197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1">
        <f t="shared" si="7"/>
        <v>0</v>
      </c>
      <c r="Q128" s="184"/>
    </row>
    <row r="129" spans="1:18" ht="15.95" customHeight="1">
      <c r="A129" s="175"/>
      <c r="B129" s="176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1">
        <f t="shared" si="7"/>
        <v>0</v>
      </c>
      <c r="Q129" s="184"/>
    </row>
    <row r="130" spans="1:18" ht="15.95" customHeight="1">
      <c r="A130" s="175"/>
      <c r="B130" s="176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1">
        <f t="shared" si="7"/>
        <v>0</v>
      </c>
      <c r="Q130" s="184"/>
      <c r="R130" s="127"/>
    </row>
    <row r="131" spans="1:18" ht="15.95" customHeight="1">
      <c r="A131" s="178"/>
      <c r="B131" s="176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1">
        <f t="shared" si="7"/>
        <v>0</v>
      </c>
      <c r="Q131" s="184"/>
    </row>
    <row r="132" spans="1:18" ht="15.95" customHeight="1">
      <c r="A132" s="106" t="s">
        <v>1932</v>
      </c>
      <c r="B132" s="107">
        <f>SUM(O132)</f>
        <v>0</v>
      </c>
      <c r="C132" s="87"/>
      <c r="D132" s="88" t="s">
        <v>1912</v>
      </c>
      <c r="E132" s="110">
        <f>SUM(E125:E131)</f>
        <v>0</v>
      </c>
      <c r="F132" s="110">
        <f>SUM(F125:F131)</f>
        <v>0</v>
      </c>
      <c r="G132" s="110">
        <f>SUM(G125:G131)</f>
        <v>0</v>
      </c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4"/>
    </row>
    <row r="133" spans="1:18" s="93" customFormat="1" ht="15.95" customHeight="1" thickBot="1">
      <c r="A133" s="136"/>
      <c r="B133" s="137"/>
      <c r="C133" s="87"/>
      <c r="D133" s="88"/>
      <c r="E133" s="89" t="s">
        <v>609</v>
      </c>
      <c r="F133" s="89" t="s">
        <v>610</v>
      </c>
      <c r="G133" s="89" t="s">
        <v>611</v>
      </c>
      <c r="H133" s="165" t="s">
        <v>612</v>
      </c>
      <c r="I133" s="166"/>
      <c r="J133" s="455" t="s">
        <v>1933</v>
      </c>
      <c r="K133" s="461"/>
      <c r="L133" s="179"/>
      <c r="M133" s="90"/>
      <c r="N133" s="455" t="s">
        <v>613</v>
      </c>
      <c r="O133" s="481"/>
    </row>
    <row r="134" spans="1:18" ht="15.95" customHeight="1" thickBot="1">
      <c r="A134" s="94" t="s">
        <v>626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125">
        <f>'４３帯広市'!$U$45</f>
        <v>0</v>
      </c>
      <c r="J134" s="198"/>
      <c r="K134" s="147">
        <f>'４３帯広市'!$Y$45</f>
        <v>0</v>
      </c>
      <c r="L134" s="100"/>
      <c r="M134" s="98"/>
      <c r="N134" s="100"/>
      <c r="O134" s="181">
        <f t="shared" ref="O134:O142" si="8">SUM(E134:K134)</f>
        <v>0</v>
      </c>
      <c r="Q134" s="184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1">
        <f t="shared" si="8"/>
        <v>0</v>
      </c>
      <c r="Q135" s="184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1">
        <f t="shared" si="8"/>
        <v>0</v>
      </c>
      <c r="Q136" s="184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1">
        <f t="shared" si="8"/>
        <v>0</v>
      </c>
      <c r="Q137" s="184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8"/>
      <c r="J138" s="148"/>
      <c r="K138" s="98">
        <f>'４５上川②・河西・広尾・足寄'!$U$75</f>
        <v>0</v>
      </c>
      <c r="L138" s="100"/>
      <c r="M138" s="98"/>
      <c r="N138" s="100"/>
      <c r="O138" s="181">
        <f t="shared" si="8"/>
        <v>0</v>
      </c>
      <c r="Q138" s="184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8"/>
      <c r="J139" s="148"/>
      <c r="K139" s="98">
        <f>'４５上川②・河西・広尾・足寄'!$U$95</f>
        <v>0</v>
      </c>
      <c r="L139" s="100"/>
      <c r="M139" s="98"/>
      <c r="N139" s="100"/>
      <c r="O139" s="181">
        <f t="shared" si="8"/>
        <v>0</v>
      </c>
      <c r="Q139" s="184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8"/>
      <c r="J140" s="148"/>
      <c r="K140" s="98">
        <f>'４５上川②・河西・広尾・足寄'!$U$115</f>
        <v>0</v>
      </c>
      <c r="L140" s="100"/>
      <c r="M140" s="98"/>
      <c r="N140" s="100"/>
      <c r="O140" s="181">
        <f t="shared" si="8"/>
        <v>0</v>
      </c>
      <c r="Q140" s="184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8"/>
      <c r="J141" s="148"/>
      <c r="K141" s="98">
        <f>'４６中川②・十勝'!$U$45</f>
        <v>0</v>
      </c>
      <c r="L141" s="100"/>
      <c r="M141" s="98"/>
      <c r="N141" s="100"/>
      <c r="O141" s="181">
        <f t="shared" si="8"/>
        <v>0</v>
      </c>
      <c r="Q141" s="184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9"/>
      <c r="J142" s="199"/>
      <c r="K142" s="98">
        <f>'４６中川②・十勝'!$U$75</f>
        <v>0</v>
      </c>
      <c r="L142" s="100"/>
      <c r="M142" s="98"/>
      <c r="N142" s="100"/>
      <c r="O142" s="181">
        <f t="shared" si="8"/>
        <v>0</v>
      </c>
      <c r="Q142" s="184"/>
    </row>
    <row r="143" spans="1:18" ht="15.95" customHeight="1">
      <c r="A143" s="469" t="s">
        <v>1934</v>
      </c>
      <c r="B143" s="472">
        <f>SUM(E143:M144)</f>
        <v>0</v>
      </c>
      <c r="C143" s="159"/>
      <c r="D143" s="118" t="s">
        <v>1914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57"/>
      <c r="K143" s="458"/>
      <c r="L143" s="120"/>
      <c r="M143" s="119"/>
      <c r="N143" s="482">
        <f>SUM(D143:L143)</f>
        <v>0</v>
      </c>
      <c r="O143" s="483">
        <f>SUM(E143:M143)</f>
        <v>0</v>
      </c>
    </row>
    <row r="144" spans="1:18" ht="15.95" customHeight="1">
      <c r="A144" s="475"/>
      <c r="B144" s="476"/>
      <c r="C144" s="121"/>
      <c r="D144" s="122" t="s">
        <v>1912</v>
      </c>
      <c r="E144" s="123">
        <f>SUM(E134:E142)</f>
        <v>0</v>
      </c>
      <c r="F144" s="123">
        <f>SUM(F134:F142)</f>
        <v>0</v>
      </c>
      <c r="G144" s="123">
        <f>SUM(G134:G142)</f>
        <v>0</v>
      </c>
      <c r="H144" s="123">
        <f>SUM(H135:H142)</f>
        <v>0</v>
      </c>
      <c r="I144" s="375"/>
      <c r="J144" s="124"/>
      <c r="K144" s="123">
        <f>SUM(K134:K142)</f>
        <v>0</v>
      </c>
      <c r="L144" s="124"/>
      <c r="M144" s="123"/>
      <c r="N144" s="484">
        <f>SUM(D144:L144)</f>
        <v>0</v>
      </c>
      <c r="O144" s="485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609</v>
      </c>
      <c r="F145" s="89" t="s">
        <v>610</v>
      </c>
      <c r="G145" s="89" t="s">
        <v>611</v>
      </c>
      <c r="H145" s="165" t="s">
        <v>612</v>
      </c>
      <c r="I145" s="91"/>
      <c r="J145" s="455" t="s">
        <v>1935</v>
      </c>
      <c r="K145" s="461"/>
      <c r="L145" s="455"/>
      <c r="M145" s="456"/>
      <c r="N145" s="455" t="s">
        <v>613</v>
      </c>
      <c r="O145" s="481"/>
    </row>
    <row r="146" spans="1:17" ht="15.95" customHeight="1" thickBot="1">
      <c r="A146" s="94" t="s">
        <v>627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SUM('４７釧路市'!Q6:Q15)</f>
        <v>0</v>
      </c>
      <c r="I146" s="125">
        <f>SUM('４７釧路市'!U6:U15)</f>
        <v>0</v>
      </c>
      <c r="J146" s="146"/>
      <c r="K146" s="147">
        <f>'４７釧路市'!$Y$45</f>
        <v>0</v>
      </c>
      <c r="L146" s="100"/>
      <c r="M146" s="98"/>
      <c r="N146" s="100"/>
      <c r="O146" s="181">
        <f t="shared" ref="O146:O152" si="9">SUM(E146:K146)</f>
        <v>0</v>
      </c>
      <c r="Q146" s="184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SUM('４７釧路市'!Q16:Q26)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1">
        <f t="shared" si="9"/>
        <v>0</v>
      </c>
      <c r="Q147" s="184"/>
    </row>
    <row r="148" spans="1:17" ht="15.95" customHeight="1">
      <c r="A148" s="175"/>
      <c r="B148" s="176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200"/>
      <c r="J148" s="148"/>
      <c r="K148" s="98">
        <f>'４８釧路・厚岸・阿寒'!$U$45</f>
        <v>0</v>
      </c>
      <c r="L148" s="100"/>
      <c r="M148" s="98"/>
      <c r="N148" s="100"/>
      <c r="O148" s="181">
        <f t="shared" si="9"/>
        <v>0</v>
      </c>
      <c r="Q148" s="184"/>
    </row>
    <row r="149" spans="1:17" ht="15.95" customHeight="1">
      <c r="A149" s="175"/>
      <c r="B149" s="176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200"/>
      <c r="J149" s="148"/>
      <c r="K149" s="98">
        <f>'４８釧路・厚岸・阿寒'!$U$75</f>
        <v>0</v>
      </c>
      <c r="L149" s="100"/>
      <c r="M149" s="98"/>
      <c r="N149" s="100"/>
      <c r="O149" s="181">
        <f t="shared" si="9"/>
        <v>0</v>
      </c>
      <c r="Q149" s="184"/>
    </row>
    <row r="150" spans="1:17" ht="15.95" customHeight="1">
      <c r="A150" s="175"/>
      <c r="B150" s="176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200"/>
      <c r="J150" s="148"/>
      <c r="K150" s="98">
        <f>'４８釧路・厚岸・阿寒'!$U$95</f>
        <v>0</v>
      </c>
      <c r="L150" s="100"/>
      <c r="M150" s="98"/>
      <c r="N150" s="100"/>
      <c r="O150" s="181">
        <f t="shared" si="9"/>
        <v>0</v>
      </c>
      <c r="Q150" s="184"/>
    </row>
    <row r="151" spans="1:17" ht="15.95" customHeight="1">
      <c r="A151" s="175"/>
      <c r="B151" s="176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200"/>
      <c r="J151" s="148"/>
      <c r="K151" s="98">
        <f>'４９川上・白糠'!$U$45</f>
        <v>0</v>
      </c>
      <c r="L151" s="100"/>
      <c r="M151" s="98"/>
      <c r="N151" s="100"/>
      <c r="O151" s="181">
        <f t="shared" si="9"/>
        <v>0</v>
      </c>
      <c r="Q151" s="184"/>
    </row>
    <row r="152" spans="1:17" ht="15.95" customHeight="1">
      <c r="A152" s="178"/>
      <c r="B152" s="176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1"/>
      <c r="J152" s="199"/>
      <c r="K152" s="105">
        <f>'４９川上・白糠'!$U$75</f>
        <v>0</v>
      </c>
      <c r="L152" s="100"/>
      <c r="M152" s="98"/>
      <c r="N152" s="100"/>
      <c r="O152" s="181">
        <f t="shared" si="9"/>
        <v>0</v>
      </c>
      <c r="Q152" s="184"/>
    </row>
    <row r="153" spans="1:17" ht="15.95" customHeight="1">
      <c r="A153" s="469" t="s">
        <v>1936</v>
      </c>
      <c r="B153" s="472">
        <f>SUM(E153:M154)</f>
        <v>0</v>
      </c>
      <c r="C153" s="159"/>
      <c r="D153" s="118" t="s">
        <v>1914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57"/>
      <c r="K153" s="458"/>
      <c r="L153" s="120"/>
      <c r="M153" s="119"/>
      <c r="N153" s="482">
        <f>SUM(D153:L153)</f>
        <v>0</v>
      </c>
      <c r="O153" s="483">
        <f>SUM(E153:M153)</f>
        <v>0</v>
      </c>
    </row>
    <row r="154" spans="1:17" ht="15.95" customHeight="1">
      <c r="A154" s="475"/>
      <c r="B154" s="476"/>
      <c r="C154" s="121"/>
      <c r="D154" s="122" t="s">
        <v>1912</v>
      </c>
      <c r="E154" s="123">
        <f>SUM(E146:E152)</f>
        <v>0</v>
      </c>
      <c r="F154" s="123">
        <f>SUM(F146:F152)</f>
        <v>0</v>
      </c>
      <c r="G154" s="123">
        <f>SUM(G146:G152)</f>
        <v>0</v>
      </c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84">
        <f>SUM(D154:L154)</f>
        <v>0</v>
      </c>
      <c r="O154" s="485">
        <f>SUM(E154:M154)</f>
        <v>0</v>
      </c>
    </row>
    <row r="155" spans="1:17" ht="15.95" customHeight="1">
      <c r="A155" s="94" t="s">
        <v>628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2"/>
      <c r="J155" s="148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1">
        <f>SUM(E155:K155)</f>
        <v>0</v>
      </c>
      <c r="Q155" s="184"/>
    </row>
    <row r="156" spans="1:17" ht="15.95" customHeight="1">
      <c r="A156" s="175"/>
      <c r="B156" s="176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8"/>
      <c r="J156" s="148"/>
      <c r="K156" s="98">
        <f>'５０根室・野付・標津・目梨'!$U$75</f>
        <v>0</v>
      </c>
      <c r="L156" s="100"/>
      <c r="M156" s="98"/>
      <c r="N156" s="100"/>
      <c r="O156" s="181">
        <f>SUM(E156:K156)</f>
        <v>0</v>
      </c>
      <c r="Q156" s="184"/>
    </row>
    <row r="157" spans="1:17" ht="15.95" customHeight="1">
      <c r="A157" s="175"/>
      <c r="B157" s="176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8"/>
      <c r="J157" s="148"/>
      <c r="K157" s="98">
        <f>'５０根室・野付・標津・目梨'!$U$95</f>
        <v>0</v>
      </c>
      <c r="L157" s="100"/>
      <c r="M157" s="98"/>
      <c r="N157" s="100"/>
      <c r="O157" s="181">
        <f>SUM(E157:K157)</f>
        <v>0</v>
      </c>
      <c r="Q157" s="184"/>
    </row>
    <row r="158" spans="1:17" ht="15.95" customHeight="1">
      <c r="A158" s="178"/>
      <c r="B158" s="176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9"/>
      <c r="J158" s="148"/>
      <c r="K158" s="98">
        <f>'５０根室・野付・標津・目梨'!$U$115</f>
        <v>0</v>
      </c>
      <c r="L158" s="100"/>
      <c r="M158" s="98"/>
      <c r="N158" s="100"/>
      <c r="O158" s="181">
        <f>SUM(E158:K158)</f>
        <v>0</v>
      </c>
      <c r="Q158" s="184"/>
    </row>
    <row r="159" spans="1:17" ht="15.95" customHeight="1">
      <c r="A159" s="106" t="s">
        <v>1937</v>
      </c>
      <c r="B159" s="107">
        <f>SUM(O159)</f>
        <v>0</v>
      </c>
      <c r="C159" s="87"/>
      <c r="D159" s="88" t="s">
        <v>1912</v>
      </c>
      <c r="E159" s="110">
        <f>SUM(E155:E158)</f>
        <v>0</v>
      </c>
      <c r="F159" s="110">
        <f>SUM(F155:F158)</f>
        <v>0</v>
      </c>
      <c r="G159" s="110">
        <f>SUM(G155:G158)</f>
        <v>0</v>
      </c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4"/>
    </row>
    <row r="160" spans="1:17" ht="15.95" customHeight="1">
      <c r="A160" s="477" t="s">
        <v>1938</v>
      </c>
      <c r="B160" s="478"/>
      <c r="C160" s="133"/>
      <c r="D160" s="203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4">
        <f>SUM(I16,I22)</f>
        <v>0</v>
      </c>
      <c r="J160" s="205"/>
      <c r="K160" s="206">
        <f>SUM(K24)</f>
        <v>0</v>
      </c>
      <c r="L160" s="207" t="s">
        <v>1939</v>
      </c>
      <c r="M160" s="208">
        <f>SUM(K122)</f>
        <v>0</v>
      </c>
      <c r="N160" s="209"/>
      <c r="O160" s="398">
        <f>SUM(M159)</f>
        <v>0</v>
      </c>
      <c r="Q160" s="184"/>
    </row>
    <row r="161" spans="1:17" ht="15.95" customHeight="1" thickBot="1">
      <c r="A161" s="477" t="s">
        <v>1940</v>
      </c>
      <c r="B161" s="478"/>
      <c r="C161" s="133"/>
      <c r="D161" s="203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>
        <f>SUM(I24,I36,I54,I64,I86,I104,I113,I122,I132,I144,I154)</f>
        <v>0</v>
      </c>
      <c r="J161" s="207" t="s">
        <v>1941</v>
      </c>
      <c r="K161" s="210">
        <f>SUM(,K64,K71)</f>
        <v>0</v>
      </c>
      <c r="L161" s="207" t="s">
        <v>1942</v>
      </c>
      <c r="M161" s="208">
        <f>SUM(K132)</f>
        <v>0</v>
      </c>
      <c r="N161" s="211"/>
      <c r="O161" s="110"/>
      <c r="Q161" s="184"/>
    </row>
    <row r="162" spans="1:17" ht="15.95" customHeight="1">
      <c r="A162" s="477" t="s">
        <v>1943</v>
      </c>
      <c r="B162" s="478"/>
      <c r="C162" s="133"/>
      <c r="D162" s="203"/>
      <c r="E162" s="212"/>
      <c r="F162" s="213"/>
      <c r="G162" s="214"/>
      <c r="H162" s="215">
        <f>SUM(H23,H35,H63,H103,H143,H153)</f>
        <v>0</v>
      </c>
      <c r="I162" s="215">
        <f>SUM(I35,I63,I103,I143,I153)</f>
        <v>0</v>
      </c>
      <c r="J162" s="216" t="s">
        <v>1944</v>
      </c>
      <c r="K162" s="105">
        <f>SUM(,M64)</f>
        <v>0</v>
      </c>
      <c r="L162" s="207"/>
      <c r="M162" s="208">
        <f>SUM(M104)</f>
        <v>0</v>
      </c>
      <c r="N162" s="211"/>
      <c r="O162" s="110"/>
      <c r="Q162" s="184"/>
    </row>
    <row r="163" spans="1:17" ht="15.95" customHeight="1" thickBot="1">
      <c r="A163" s="477" t="s">
        <v>1945</v>
      </c>
      <c r="B163" s="478"/>
      <c r="C163" s="133"/>
      <c r="D163" s="203"/>
      <c r="E163" s="217"/>
      <c r="F163" s="218"/>
      <c r="G163" s="219"/>
      <c r="H163" s="220">
        <f>SUM(H85)</f>
        <v>0</v>
      </c>
      <c r="I163" s="221">
        <f>SUM(I85)</f>
        <v>0</v>
      </c>
      <c r="J163" s="216" t="s">
        <v>1946</v>
      </c>
      <c r="K163" s="105">
        <f>SUM(K86,K93)</f>
        <v>0</v>
      </c>
      <c r="L163" s="207" t="s">
        <v>1947</v>
      </c>
      <c r="M163" s="208">
        <f>SUM(K144)</f>
        <v>0</v>
      </c>
      <c r="N163" s="211"/>
      <c r="O163" s="110"/>
      <c r="Q163" s="184"/>
    </row>
    <row r="164" spans="1:17" ht="15.95" customHeight="1" thickBot="1">
      <c r="A164" s="477" t="s">
        <v>1948</v>
      </c>
      <c r="B164" s="478"/>
      <c r="C164" s="133"/>
      <c r="D164" s="203"/>
      <c r="E164" s="217"/>
      <c r="F164" s="218"/>
      <c r="G164" s="219"/>
      <c r="H164" s="222">
        <f>SUM(H92,H112,H121)</f>
        <v>0</v>
      </c>
      <c r="I164" s="223"/>
      <c r="J164" s="216" t="s">
        <v>1949</v>
      </c>
      <c r="K164" s="105">
        <f>SUM(K104)</f>
        <v>0</v>
      </c>
      <c r="L164" s="224" t="s">
        <v>1950</v>
      </c>
      <c r="M164" s="98">
        <f>SUM(K154,K159)</f>
        <v>0</v>
      </c>
      <c r="N164" s="211"/>
      <c r="O164" s="110"/>
      <c r="Q164" s="184"/>
    </row>
    <row r="165" spans="1:17" ht="15.95" customHeight="1" thickBot="1">
      <c r="A165" s="225" t="s">
        <v>629</v>
      </c>
      <c r="B165" s="226"/>
      <c r="C165" s="133"/>
      <c r="D165" s="227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5" t="s">
        <v>1951</v>
      </c>
      <c r="K165" s="228">
        <f>SUM(K113)</f>
        <v>0</v>
      </c>
      <c r="L165" s="229" t="s">
        <v>1952</v>
      </c>
      <c r="M165" s="230">
        <f>SUM(K160:K165,M160:M164,O160)</f>
        <v>0</v>
      </c>
      <c r="N165" s="231"/>
      <c r="O165" s="110">
        <f>SUM(E165:I165,M165)</f>
        <v>0</v>
      </c>
      <c r="Q165" s="184"/>
    </row>
    <row r="166" spans="1:17" ht="21" customHeight="1"/>
    <row r="167" spans="1:17" ht="21" customHeight="1"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</row>
  </sheetData>
  <mergeCells count="83"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  <mergeCell ref="N1:O1"/>
    <mergeCell ref="N86:O86"/>
    <mergeCell ref="N85:O85"/>
    <mergeCell ref="N2:O2"/>
    <mergeCell ref="N5:O5"/>
    <mergeCell ref="N38:O38"/>
    <mergeCell ref="N154:O154"/>
    <mergeCell ref="N153:O153"/>
    <mergeCell ref="N144:O144"/>
    <mergeCell ref="N143:O143"/>
    <mergeCell ref="N145:O145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A112:A113"/>
    <mergeCell ref="B112:B113"/>
    <mergeCell ref="A121:A122"/>
    <mergeCell ref="B121:B122"/>
    <mergeCell ref="A143:A144"/>
    <mergeCell ref="B143:B144"/>
    <mergeCell ref="A103:A104"/>
    <mergeCell ref="B103:B104"/>
    <mergeCell ref="A63:A64"/>
    <mergeCell ref="B63:B64"/>
    <mergeCell ref="A92:A93"/>
    <mergeCell ref="B92:B93"/>
    <mergeCell ref="A22:A24"/>
    <mergeCell ref="B22:B24"/>
    <mergeCell ref="A85:A86"/>
    <mergeCell ref="B85:B86"/>
    <mergeCell ref="A53:A54"/>
    <mergeCell ref="B53:B54"/>
    <mergeCell ref="A5:B5"/>
    <mergeCell ref="C1:F1"/>
    <mergeCell ref="C2:F2"/>
    <mergeCell ref="A1:B1"/>
    <mergeCell ref="A2:B2"/>
    <mergeCell ref="A3:B3"/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</v>
      </c>
      <c r="Z2" s="402" t="s">
        <v>2060</v>
      </c>
    </row>
    <row r="3" spans="1:26" ht="13.5" customHeight="1">
      <c r="A3" s="238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1955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101</v>
      </c>
      <c r="B6" s="251" t="s">
        <v>643</v>
      </c>
      <c r="C6" s="252" t="s">
        <v>65</v>
      </c>
      <c r="D6" s="253">
        <v>1640</v>
      </c>
      <c r="E6" s="254">
        <v>0</v>
      </c>
      <c r="F6" s="255" t="s">
        <v>2408</v>
      </c>
      <c r="G6" s="252" t="s">
        <v>2409</v>
      </c>
      <c r="H6" s="253">
        <v>500</v>
      </c>
      <c r="I6" s="254">
        <v>0</v>
      </c>
      <c r="J6" s="255" t="s">
        <v>649</v>
      </c>
      <c r="K6" s="252" t="s">
        <v>66</v>
      </c>
      <c r="L6" s="253">
        <v>230</v>
      </c>
      <c r="M6" s="254">
        <v>0</v>
      </c>
      <c r="N6" s="251" t="s">
        <v>644</v>
      </c>
      <c r="O6" s="252" t="s">
        <v>2120</v>
      </c>
      <c r="P6" s="253">
        <v>4730</v>
      </c>
      <c r="Q6" s="254">
        <v>0</v>
      </c>
      <c r="R6" s="251"/>
      <c r="S6" s="252"/>
      <c r="T6" s="253"/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510</v>
      </c>
      <c r="B7" s="255" t="s">
        <v>647</v>
      </c>
      <c r="C7" s="252" t="s">
        <v>874</v>
      </c>
      <c r="D7" s="253">
        <v>470</v>
      </c>
      <c r="E7" s="254">
        <v>0</v>
      </c>
      <c r="F7" s="255" t="s">
        <v>2410</v>
      </c>
      <c r="G7" s="252" t="s">
        <v>2411</v>
      </c>
      <c r="H7" s="253">
        <v>920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255" t="s">
        <v>646</v>
      </c>
      <c r="O7" s="252" t="s">
        <v>2124</v>
      </c>
      <c r="P7" s="253">
        <v>7560</v>
      </c>
      <c r="Q7" s="254">
        <v>0</v>
      </c>
      <c r="R7" s="255"/>
      <c r="S7" s="252"/>
      <c r="T7" s="253"/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55" t="s">
        <v>648</v>
      </c>
      <c r="C8" s="252" t="s">
        <v>68</v>
      </c>
      <c r="D8" s="253">
        <v>1290</v>
      </c>
      <c r="E8" s="254">
        <v>0</v>
      </c>
      <c r="F8" s="255" t="s">
        <v>2412</v>
      </c>
      <c r="G8" s="252" t="s">
        <v>66</v>
      </c>
      <c r="H8" s="253">
        <v>240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650</v>
      </c>
      <c r="O8" s="252" t="s">
        <v>2125</v>
      </c>
      <c r="P8" s="253">
        <v>2470</v>
      </c>
      <c r="Q8" s="254">
        <v>0</v>
      </c>
      <c r="R8" s="255"/>
      <c r="S8" s="252"/>
      <c r="T8" s="253"/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55" t="s">
        <v>653</v>
      </c>
      <c r="C9" s="252" t="s">
        <v>1962</v>
      </c>
      <c r="D9" s="253">
        <v>1750</v>
      </c>
      <c r="E9" s="254">
        <v>0</v>
      </c>
      <c r="F9" s="255" t="s">
        <v>2413</v>
      </c>
      <c r="G9" s="252" t="s">
        <v>70</v>
      </c>
      <c r="H9" s="253">
        <v>240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652</v>
      </c>
      <c r="O9" s="252" t="s">
        <v>2126</v>
      </c>
      <c r="P9" s="253">
        <v>2140</v>
      </c>
      <c r="Q9" s="254">
        <v>0</v>
      </c>
      <c r="R9" s="255"/>
      <c r="S9" s="252"/>
      <c r="T9" s="253"/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55" t="s">
        <v>655</v>
      </c>
      <c r="C10" s="252" t="s">
        <v>71</v>
      </c>
      <c r="D10" s="253">
        <v>1070</v>
      </c>
      <c r="E10" s="254">
        <v>0</v>
      </c>
      <c r="F10" s="255" t="s">
        <v>2414</v>
      </c>
      <c r="G10" s="252" t="s">
        <v>2415</v>
      </c>
      <c r="H10" s="253">
        <v>160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654</v>
      </c>
      <c r="O10" s="252" t="s">
        <v>2127</v>
      </c>
      <c r="P10" s="253">
        <v>4450</v>
      </c>
      <c r="Q10" s="254">
        <v>0</v>
      </c>
      <c r="R10" s="255"/>
      <c r="S10" s="252"/>
      <c r="T10" s="253"/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55" t="s">
        <v>658</v>
      </c>
      <c r="C11" s="252" t="s">
        <v>72</v>
      </c>
      <c r="D11" s="253">
        <v>530</v>
      </c>
      <c r="E11" s="254">
        <v>0</v>
      </c>
      <c r="F11" s="255" t="s">
        <v>651</v>
      </c>
      <c r="G11" s="252" t="s">
        <v>69</v>
      </c>
      <c r="H11" s="253">
        <v>310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657</v>
      </c>
      <c r="O11" s="252" t="s">
        <v>2128</v>
      </c>
      <c r="P11" s="253">
        <v>3380</v>
      </c>
      <c r="Q11" s="254">
        <v>0</v>
      </c>
      <c r="R11" s="255"/>
      <c r="S11" s="252"/>
      <c r="T11" s="253"/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55" t="s">
        <v>660</v>
      </c>
      <c r="C12" s="252" t="s">
        <v>67</v>
      </c>
      <c r="D12" s="253">
        <v>1410</v>
      </c>
      <c r="E12" s="254">
        <v>0</v>
      </c>
      <c r="F12" s="255" t="s">
        <v>2416</v>
      </c>
      <c r="G12" s="252" t="s">
        <v>2417</v>
      </c>
      <c r="H12" s="253">
        <v>390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659</v>
      </c>
      <c r="O12" s="252" t="s">
        <v>2129</v>
      </c>
      <c r="P12" s="253">
        <v>2560</v>
      </c>
      <c r="Q12" s="254">
        <v>0</v>
      </c>
      <c r="R12" s="255"/>
      <c r="S12" s="252"/>
      <c r="T12" s="253"/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55"/>
      <c r="C13" s="252" t="s">
        <v>639</v>
      </c>
      <c r="D13" s="253" t="s">
        <v>639</v>
      </c>
      <c r="E13" s="254" t="s">
        <v>639</v>
      </c>
      <c r="F13" s="258" t="s">
        <v>2418</v>
      </c>
      <c r="G13" s="252" t="s">
        <v>68</v>
      </c>
      <c r="H13" s="253">
        <v>300</v>
      </c>
      <c r="I13" s="254">
        <v>0</v>
      </c>
      <c r="J13" s="258"/>
      <c r="K13" s="252" t="s">
        <v>639</v>
      </c>
      <c r="L13" s="253" t="s">
        <v>639</v>
      </c>
      <c r="M13" s="254" t="s">
        <v>639</v>
      </c>
      <c r="N13" s="255" t="s">
        <v>661</v>
      </c>
      <c r="O13" s="252" t="s">
        <v>2130</v>
      </c>
      <c r="P13" s="253">
        <v>2650</v>
      </c>
      <c r="Q13" s="254">
        <v>0</v>
      </c>
      <c r="R13" s="255"/>
      <c r="S13" s="252"/>
      <c r="T13" s="253"/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5"/>
      <c r="C14" s="252" t="s">
        <v>639</v>
      </c>
      <c r="D14" s="253" t="s">
        <v>639</v>
      </c>
      <c r="E14" s="254" t="s">
        <v>639</v>
      </c>
      <c r="F14" s="258" t="s">
        <v>2419</v>
      </c>
      <c r="G14" s="252" t="s">
        <v>2420</v>
      </c>
      <c r="H14" s="253">
        <v>430</v>
      </c>
      <c r="I14" s="254">
        <v>0</v>
      </c>
      <c r="J14" s="258"/>
      <c r="K14" s="252" t="s">
        <v>639</v>
      </c>
      <c r="L14" s="253" t="s">
        <v>639</v>
      </c>
      <c r="M14" s="254" t="s">
        <v>639</v>
      </c>
      <c r="N14" s="255" t="s">
        <v>662</v>
      </c>
      <c r="O14" s="252" t="s">
        <v>2131</v>
      </c>
      <c r="P14" s="253">
        <v>2730</v>
      </c>
      <c r="Q14" s="254">
        <v>0</v>
      </c>
      <c r="R14" s="255"/>
      <c r="S14" s="252"/>
      <c r="T14" s="253"/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 t="s">
        <v>2421</v>
      </c>
      <c r="G15" s="252" t="s">
        <v>2422</v>
      </c>
      <c r="H15" s="253">
        <v>310</v>
      </c>
      <c r="I15" s="254">
        <v>0</v>
      </c>
      <c r="J15" s="258"/>
      <c r="K15" s="252" t="s">
        <v>639</v>
      </c>
      <c r="L15" s="253" t="s">
        <v>639</v>
      </c>
      <c r="M15" s="254" t="s">
        <v>639</v>
      </c>
      <c r="N15" s="255" t="s">
        <v>663</v>
      </c>
      <c r="O15" s="252" t="s">
        <v>2132</v>
      </c>
      <c r="P15" s="253">
        <v>4150</v>
      </c>
      <c r="Q15" s="254">
        <v>0</v>
      </c>
      <c r="R15" s="255"/>
      <c r="S15" s="252"/>
      <c r="T15" s="253"/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 t="s">
        <v>656</v>
      </c>
      <c r="G16" s="252" t="s">
        <v>72</v>
      </c>
      <c r="H16" s="253">
        <v>2130</v>
      </c>
      <c r="I16" s="254">
        <v>0</v>
      </c>
      <c r="J16" s="258"/>
      <c r="K16" s="252" t="s">
        <v>639</v>
      </c>
      <c r="L16" s="253" t="s">
        <v>639</v>
      </c>
      <c r="M16" s="254" t="s">
        <v>639</v>
      </c>
      <c r="N16" s="255"/>
      <c r="O16" s="252" t="s">
        <v>639</v>
      </c>
      <c r="P16" s="253" t="s">
        <v>639</v>
      </c>
      <c r="Q16" s="254" t="s">
        <v>639</v>
      </c>
      <c r="R16" s="255"/>
      <c r="S16" s="252"/>
      <c r="T16" s="253"/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5"/>
      <c r="O17" s="252" t="s">
        <v>639</v>
      </c>
      <c r="P17" s="253" t="s">
        <v>639</v>
      </c>
      <c r="Q17" s="254" t="s">
        <v>639</v>
      </c>
      <c r="R17" s="255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51140</v>
      </c>
      <c r="B45" s="258"/>
      <c r="C45" s="260" t="str">
        <f>IF(D45=0,"","計")</f>
        <v>計</v>
      </c>
      <c r="D45" s="261">
        <f>SUBTOTAL(9,D6:D44)</f>
        <v>8160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5930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230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36820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361"/>
      <c r="B46" s="362"/>
      <c r="C46" s="265"/>
      <c r="D46" s="363"/>
      <c r="E46" s="364"/>
      <c r="F46" s="365"/>
      <c r="G46" s="265"/>
      <c r="H46" s="363"/>
      <c r="I46" s="364"/>
      <c r="J46" s="365"/>
      <c r="K46" s="265"/>
      <c r="L46" s="363"/>
      <c r="M46" s="364"/>
      <c r="N46" s="365"/>
      <c r="O46" s="265"/>
      <c r="P46" s="363"/>
      <c r="Q46" s="364"/>
      <c r="R46" s="365"/>
      <c r="S46" s="265"/>
      <c r="T46" s="363"/>
      <c r="U46" s="364"/>
      <c r="V46" s="366"/>
      <c r="W46" s="265"/>
      <c r="X46" s="363"/>
      <c r="Y46" s="36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/>
      <c r="O49" s="252" t="s">
        <v>639</v>
      </c>
      <c r="P49" s="271" t="s">
        <v>639</v>
      </c>
      <c r="Q49" s="254" t="s">
        <v>639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38" customFormat="1" ht="13.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38" customFormat="1" ht="13.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/>
      <c r="O79" s="252" t="s">
        <v>639</v>
      </c>
      <c r="P79" s="271" t="s">
        <v>639</v>
      </c>
      <c r="Q79" s="254" t="s">
        <v>639</v>
      </c>
      <c r="R79" s="270"/>
      <c r="S79" s="252" t="s">
        <v>639</v>
      </c>
      <c r="T79" s="271" t="s">
        <v>639</v>
      </c>
      <c r="U79" s="254" t="s">
        <v>639</v>
      </c>
      <c r="V79" s="291"/>
      <c r="W79" s="252" t="s">
        <v>639</v>
      </c>
      <c r="X79" s="271" t="s">
        <v>639</v>
      </c>
      <c r="Y79" s="254" t="s">
        <v>639</v>
      </c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/>
      <c r="O80" s="252" t="s">
        <v>639</v>
      </c>
      <c r="P80" s="271" t="s">
        <v>639</v>
      </c>
      <c r="Q80" s="254" t="s">
        <v>639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 t="s">
        <v>639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270"/>
      <c r="O99" s="252" t="s">
        <v>639</v>
      </c>
      <c r="P99" s="271" t="s">
        <v>639</v>
      </c>
      <c r="Q99" s="254" t="s">
        <v>639</v>
      </c>
      <c r="R99" s="270"/>
      <c r="S99" s="252" t="s">
        <v>639</v>
      </c>
      <c r="T99" s="271" t="s">
        <v>639</v>
      </c>
      <c r="U99" s="254" t="s">
        <v>639</v>
      </c>
      <c r="V99" s="291"/>
      <c r="W99" s="252" t="s">
        <v>639</v>
      </c>
      <c r="X99" s="271" t="s">
        <v>639</v>
      </c>
      <c r="Y99" s="254" t="s">
        <v>639</v>
      </c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/>
      <c r="O100" s="252" t="s">
        <v>639</v>
      </c>
      <c r="P100" s="271" t="s">
        <v>639</v>
      </c>
      <c r="Q100" s="254" t="s">
        <v>639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hidden="1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hidden="1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hidden="1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hidden="1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09">
        <f>SUBTOTAL(9,A45,A75,A95,A115)</f>
        <v>51140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06">
        <f>SUM(E45,E75,E95,E115)</f>
        <v>0</v>
      </c>
      <c r="C135" s="507"/>
      <c r="D135" s="507"/>
      <c r="E135" s="508"/>
      <c r="F135" s="506">
        <f>SUM(I45,I75,I95,I115)</f>
        <v>0</v>
      </c>
      <c r="G135" s="507"/>
      <c r="H135" s="507"/>
      <c r="I135" s="508"/>
      <c r="J135" s="506">
        <f>SUM(M45,M75,M95,M115)</f>
        <v>0</v>
      </c>
      <c r="K135" s="507"/>
      <c r="L135" s="507"/>
      <c r="M135" s="508"/>
      <c r="N135" s="506">
        <f>SUM(Q45,Q75,Q95,Q115)</f>
        <v>0</v>
      </c>
      <c r="O135" s="507"/>
      <c r="P135" s="507"/>
      <c r="Q135" s="508"/>
      <c r="R135" s="506">
        <f>SUM(U45,U75,U95,U115)</f>
        <v>0</v>
      </c>
      <c r="S135" s="507"/>
      <c r="T135" s="507"/>
      <c r="U135" s="508"/>
      <c r="V135" s="506">
        <f>SUM(Y45,Y75,Y95,Y115)</f>
        <v>0</v>
      </c>
      <c r="W135" s="507"/>
      <c r="X135" s="507"/>
      <c r="Y135" s="508"/>
    </row>
    <row r="136" spans="1:25" ht="13.5" customHeight="1">
      <c r="A136" s="336" t="s">
        <v>2312</v>
      </c>
      <c r="V136" s="521">
        <f>MOKUJI!B6</f>
        <v>45078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札幌市中央区読売</v>
      </c>
      <c r="C151" s="314"/>
      <c r="D151" s="314"/>
      <c r="E151" s="314"/>
      <c r="F151" s="313" t="str">
        <f>IF(G4="","",CONCATENATE($A7,G4))</f>
        <v>札幌市中央区朝日</v>
      </c>
      <c r="G151" s="314"/>
      <c r="H151" s="314"/>
      <c r="I151" s="314"/>
      <c r="J151" s="313" t="str">
        <f>IF(K4="","",CONCATENATE($A7,K4))</f>
        <v>札幌市中央区毎日</v>
      </c>
      <c r="K151" s="314"/>
      <c r="L151" s="314"/>
      <c r="M151" s="314"/>
      <c r="N151" s="313" t="str">
        <f>IF(O4="","",CONCATENATE($A7,O4))</f>
        <v>札幌市中央区北海道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F117:I134"/>
    <mergeCell ref="B117:E134"/>
    <mergeCell ref="C97:E97"/>
    <mergeCell ref="A117:A124"/>
    <mergeCell ref="G97:I9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W1:X1"/>
    <mergeCell ref="R2:X2"/>
    <mergeCell ref="P2:Q2"/>
    <mergeCell ref="U1:V1"/>
    <mergeCell ref="S1:T1"/>
    <mergeCell ref="Q1:R1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N117:Q134"/>
    <mergeCell ref="N135:Q135"/>
    <mergeCell ref="K47:M47"/>
    <mergeCell ref="O97:Q97"/>
    <mergeCell ref="K4:M4"/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</mergeCells>
  <phoneticPr fontId="24"/>
  <conditionalFormatting sqref="E6:E12">
    <cfRule type="cellIs" dxfId="20" priority="3" stopIfTrue="1" operator="greaterThan">
      <formula>D6</formula>
    </cfRule>
  </conditionalFormatting>
  <conditionalFormatting sqref="I6:I16">
    <cfRule type="cellIs" dxfId="19" priority="2" stopIfTrue="1" operator="greaterThan">
      <formula>H6</formula>
    </cfRule>
  </conditionalFormatting>
  <conditionalFormatting sqref="M6:M16 Q6:Q16">
    <cfRule type="cellIs" dxfId="18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5">
        <v>2</v>
      </c>
      <c r="Z2" s="402" t="s">
        <v>2109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 t="s">
        <v>639</v>
      </c>
      <c r="S4" s="536"/>
      <c r="T4" s="537"/>
      <c r="U4" s="320"/>
      <c r="V4" s="242" t="s">
        <v>639</v>
      </c>
      <c r="W4" s="536"/>
      <c r="X4" s="537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106</v>
      </c>
      <c r="B6" s="270" t="s">
        <v>667</v>
      </c>
      <c r="C6" s="252" t="s">
        <v>87</v>
      </c>
      <c r="D6" s="253">
        <v>1460</v>
      </c>
      <c r="E6" s="254">
        <v>0</v>
      </c>
      <c r="F6" s="270" t="s">
        <v>668</v>
      </c>
      <c r="G6" s="252" t="s">
        <v>88</v>
      </c>
      <c r="H6" s="253">
        <v>1200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21" t="s">
        <v>670</v>
      </c>
      <c r="O6" s="252" t="s">
        <v>2134</v>
      </c>
      <c r="P6" s="253">
        <v>3500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1956</v>
      </c>
      <c r="B7" s="270" t="s">
        <v>669</v>
      </c>
      <c r="C7" s="252" t="s">
        <v>89</v>
      </c>
      <c r="D7" s="253">
        <v>1640</v>
      </c>
      <c r="E7" s="254">
        <v>0</v>
      </c>
      <c r="F7" s="270" t="s">
        <v>672</v>
      </c>
      <c r="G7" s="252" t="s">
        <v>89</v>
      </c>
      <c r="H7" s="253">
        <v>900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70" t="s">
        <v>673</v>
      </c>
      <c r="O7" s="252" t="s">
        <v>2135</v>
      </c>
      <c r="P7" s="253">
        <v>3250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671</v>
      </c>
      <c r="C8" s="252" t="s">
        <v>88</v>
      </c>
      <c r="D8" s="253">
        <v>970</v>
      </c>
      <c r="E8" s="254">
        <v>0</v>
      </c>
      <c r="F8" s="270" t="s">
        <v>674</v>
      </c>
      <c r="G8" s="252" t="s">
        <v>87</v>
      </c>
      <c r="H8" s="253">
        <v>500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270" t="s">
        <v>675</v>
      </c>
      <c r="O8" s="252" t="s">
        <v>2136</v>
      </c>
      <c r="P8" s="253">
        <v>3270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 t="s">
        <v>816</v>
      </c>
      <c r="C9" s="252" t="s">
        <v>90</v>
      </c>
      <c r="D9" s="253">
        <v>520</v>
      </c>
      <c r="E9" s="254">
        <v>0</v>
      </c>
      <c r="F9" s="270" t="s">
        <v>677</v>
      </c>
      <c r="G9" s="252" t="s">
        <v>90</v>
      </c>
      <c r="H9" s="253">
        <v>800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270" t="s">
        <v>678</v>
      </c>
      <c r="O9" s="252" t="s">
        <v>2137</v>
      </c>
      <c r="P9" s="253">
        <v>2130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 t="s">
        <v>676</v>
      </c>
      <c r="C10" s="252" t="s">
        <v>91</v>
      </c>
      <c r="D10" s="253">
        <v>1140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680</v>
      </c>
      <c r="O10" s="252" t="s">
        <v>2138</v>
      </c>
      <c r="P10" s="253">
        <v>4840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 t="s">
        <v>679</v>
      </c>
      <c r="C11" s="252" t="s">
        <v>92</v>
      </c>
      <c r="D11" s="253">
        <v>30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681</v>
      </c>
      <c r="O11" s="252" t="s">
        <v>2139</v>
      </c>
      <c r="P11" s="253">
        <v>2990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58" t="s">
        <v>1097</v>
      </c>
      <c r="C12" s="252" t="s">
        <v>1098</v>
      </c>
      <c r="D12" s="253">
        <v>10</v>
      </c>
      <c r="E12" s="254">
        <v>0</v>
      </c>
      <c r="F12" s="258"/>
      <c r="G12" s="252" t="s">
        <v>639</v>
      </c>
      <c r="H12" s="253" t="s">
        <v>639</v>
      </c>
      <c r="I12" s="254" t="s">
        <v>639</v>
      </c>
      <c r="J12" s="258"/>
      <c r="K12" s="252" t="s">
        <v>639</v>
      </c>
      <c r="L12" s="253" t="s">
        <v>639</v>
      </c>
      <c r="M12" s="254" t="s">
        <v>639</v>
      </c>
      <c r="N12" s="270" t="s">
        <v>682</v>
      </c>
      <c r="O12" s="252" t="s">
        <v>2140</v>
      </c>
      <c r="P12" s="253">
        <v>3490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58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683</v>
      </c>
      <c r="O13" s="252" t="s">
        <v>2761</v>
      </c>
      <c r="P13" s="253">
        <v>240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68"/>
      <c r="S14" s="252" t="s">
        <v>639</v>
      </c>
      <c r="T14" s="253" t="s">
        <v>639</v>
      </c>
      <c r="U14" s="254" t="s">
        <v>639</v>
      </c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58"/>
      <c r="O15" s="252" t="s">
        <v>639</v>
      </c>
      <c r="P15" s="253" t="s">
        <v>639</v>
      </c>
      <c r="Q15" s="254" t="s">
        <v>639</v>
      </c>
      <c r="R15" s="268"/>
      <c r="S15" s="252" t="s">
        <v>639</v>
      </c>
      <c r="T15" s="253" t="s">
        <v>639</v>
      </c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8"/>
      <c r="O16" s="252" t="s">
        <v>639</v>
      </c>
      <c r="P16" s="253" t="s">
        <v>639</v>
      </c>
      <c r="Q16" s="254" t="s">
        <v>639</v>
      </c>
      <c r="R16" s="268"/>
      <c r="S16" s="252" t="s">
        <v>639</v>
      </c>
      <c r="T16" s="253" t="s">
        <v>639</v>
      </c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 t="s">
        <v>639</v>
      </c>
      <c r="T17" s="253" t="s">
        <v>639</v>
      </c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 t="s">
        <v>639</v>
      </c>
      <c r="T18" s="253" t="s">
        <v>639</v>
      </c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 t="s">
        <v>639</v>
      </c>
      <c r="T19" s="253" t="s">
        <v>639</v>
      </c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32880</v>
      </c>
      <c r="B45" s="258"/>
      <c r="C45" s="260" t="str">
        <f>IF(D45=0,"","計")</f>
        <v>計</v>
      </c>
      <c r="D45" s="261">
        <f>SUBTOTAL(9,D6:D44)</f>
        <v>5770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3400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23710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324"/>
      <c r="C47" s="538"/>
      <c r="D47" s="539"/>
      <c r="E47" s="540"/>
      <c r="F47" s="325"/>
      <c r="G47" s="538"/>
      <c r="H47" s="539"/>
      <c r="I47" s="540"/>
      <c r="J47" s="324"/>
      <c r="K47" s="538"/>
      <c r="L47" s="539"/>
      <c r="M47" s="540"/>
      <c r="N47" s="325"/>
      <c r="O47" s="538"/>
      <c r="P47" s="539"/>
      <c r="Q47" s="540"/>
      <c r="R47" s="325"/>
      <c r="S47" s="538"/>
      <c r="T47" s="539"/>
      <c r="U47" s="540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330"/>
      <c r="B49" s="291"/>
      <c r="C49" s="252" t="s">
        <v>639</v>
      </c>
      <c r="D49" s="253" t="s">
        <v>639</v>
      </c>
      <c r="E49" s="254" t="s">
        <v>639</v>
      </c>
      <c r="F49" s="331"/>
      <c r="G49" s="252" t="s">
        <v>639</v>
      </c>
      <c r="H49" s="253" t="s">
        <v>639</v>
      </c>
      <c r="I49" s="254" t="s">
        <v>639</v>
      </c>
      <c r="J49" s="331"/>
      <c r="K49" s="252" t="s">
        <v>639</v>
      </c>
      <c r="L49" s="271" t="s">
        <v>639</v>
      </c>
      <c r="M49" s="254" t="s">
        <v>639</v>
      </c>
      <c r="N49" s="332"/>
      <c r="O49" s="252" t="s">
        <v>639</v>
      </c>
      <c r="P49" s="271" t="s">
        <v>639</v>
      </c>
      <c r="Q49" s="254" t="s">
        <v>639</v>
      </c>
      <c r="R49" s="332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hidden="1" customHeight="1">
      <c r="A50" s="544"/>
      <c r="B50" s="291"/>
      <c r="C50" s="252" t="s">
        <v>639</v>
      </c>
      <c r="D50" s="253" t="s">
        <v>639</v>
      </c>
      <c r="E50" s="254" t="s">
        <v>639</v>
      </c>
      <c r="F50" s="279"/>
      <c r="G50" s="252" t="s">
        <v>639</v>
      </c>
      <c r="H50" s="253" t="s">
        <v>639</v>
      </c>
      <c r="I50" s="254" t="s">
        <v>639</v>
      </c>
      <c r="J50" s="279"/>
      <c r="K50" s="252" t="s">
        <v>639</v>
      </c>
      <c r="L50" s="271" t="s">
        <v>639</v>
      </c>
      <c r="M50" s="254" t="s">
        <v>639</v>
      </c>
      <c r="N50" s="333"/>
      <c r="O50" s="252" t="s">
        <v>639</v>
      </c>
      <c r="P50" s="271" t="s">
        <v>639</v>
      </c>
      <c r="Q50" s="254" t="s">
        <v>639</v>
      </c>
      <c r="R50" s="333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hidden="1" customHeight="1">
      <c r="A51" s="544"/>
      <c r="B51" s="291"/>
      <c r="C51" s="252" t="s">
        <v>639</v>
      </c>
      <c r="D51" s="253" t="s">
        <v>639</v>
      </c>
      <c r="E51" s="254" t="s">
        <v>639</v>
      </c>
      <c r="F51" s="279"/>
      <c r="G51" s="252" t="s">
        <v>639</v>
      </c>
      <c r="H51" s="253" t="s">
        <v>639</v>
      </c>
      <c r="I51" s="254" t="s">
        <v>639</v>
      </c>
      <c r="J51" s="279"/>
      <c r="K51" s="252" t="s">
        <v>639</v>
      </c>
      <c r="L51" s="271" t="s">
        <v>639</v>
      </c>
      <c r="M51" s="254" t="s">
        <v>639</v>
      </c>
      <c r="N51" s="333"/>
      <c r="O51" s="252" t="s">
        <v>639</v>
      </c>
      <c r="P51" s="271" t="s">
        <v>639</v>
      </c>
      <c r="Q51" s="254" t="s">
        <v>639</v>
      </c>
      <c r="R51" s="279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hidden="1" customHeight="1">
      <c r="A52" s="544"/>
      <c r="B52" s="291"/>
      <c r="C52" s="252" t="s">
        <v>639</v>
      </c>
      <c r="D52" s="253" t="s">
        <v>639</v>
      </c>
      <c r="E52" s="254" t="s">
        <v>639</v>
      </c>
      <c r="F52" s="279"/>
      <c r="G52" s="252" t="s">
        <v>639</v>
      </c>
      <c r="H52" s="253" t="s">
        <v>639</v>
      </c>
      <c r="I52" s="254" t="s">
        <v>639</v>
      </c>
      <c r="J52" s="279"/>
      <c r="K52" s="252" t="s">
        <v>639</v>
      </c>
      <c r="L52" s="271" t="s">
        <v>639</v>
      </c>
      <c r="M52" s="254" t="s">
        <v>639</v>
      </c>
      <c r="N52" s="333"/>
      <c r="O52" s="252" t="s">
        <v>639</v>
      </c>
      <c r="P52" s="271" t="s">
        <v>639</v>
      </c>
      <c r="Q52" s="254" t="s">
        <v>639</v>
      </c>
      <c r="R52" s="279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hidden="1" customHeight="1">
      <c r="A53" s="544"/>
      <c r="B53" s="291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9"/>
      <c r="K53" s="252" t="s">
        <v>639</v>
      </c>
      <c r="L53" s="271" t="s">
        <v>639</v>
      </c>
      <c r="M53" s="254" t="s">
        <v>639</v>
      </c>
      <c r="N53" s="333"/>
      <c r="O53" s="252" t="s">
        <v>639</v>
      </c>
      <c r="P53" s="271" t="s">
        <v>639</v>
      </c>
      <c r="Q53" s="254" t="s">
        <v>639</v>
      </c>
      <c r="R53" s="279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544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333"/>
      <c r="O54" s="252" t="s">
        <v>639</v>
      </c>
      <c r="P54" s="271" t="s">
        <v>639</v>
      </c>
      <c r="Q54" s="254" t="s">
        <v>639</v>
      </c>
      <c r="R54" s="279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544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7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544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7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544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7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7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7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324"/>
      <c r="C77" s="538"/>
      <c r="D77" s="539"/>
      <c r="E77" s="540"/>
      <c r="F77" s="325"/>
      <c r="G77" s="538"/>
      <c r="H77" s="539"/>
      <c r="I77" s="540"/>
      <c r="J77" s="324"/>
      <c r="K77" s="538"/>
      <c r="L77" s="539"/>
      <c r="M77" s="540"/>
      <c r="N77" s="325"/>
      <c r="O77" s="538"/>
      <c r="P77" s="539"/>
      <c r="Q77" s="540"/>
      <c r="R77" s="325"/>
      <c r="S77" s="538"/>
      <c r="T77" s="539"/>
      <c r="U77" s="540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334"/>
      <c r="B79" s="291"/>
      <c r="C79" s="252" t="s">
        <v>639</v>
      </c>
      <c r="D79" s="271" t="s">
        <v>639</v>
      </c>
      <c r="E79" s="254" t="s">
        <v>639</v>
      </c>
      <c r="F79" s="291"/>
      <c r="G79" s="252" t="s">
        <v>639</v>
      </c>
      <c r="H79" s="271" t="s">
        <v>639</v>
      </c>
      <c r="I79" s="254" t="s">
        <v>639</v>
      </c>
      <c r="J79" s="291"/>
      <c r="K79" s="252" t="s">
        <v>639</v>
      </c>
      <c r="L79" s="271" t="s">
        <v>639</v>
      </c>
      <c r="M79" s="254" t="s">
        <v>639</v>
      </c>
      <c r="N79" s="291"/>
      <c r="O79" s="252" t="s">
        <v>639</v>
      </c>
      <c r="P79" s="271" t="s">
        <v>639</v>
      </c>
      <c r="Q79" s="254" t="s">
        <v>639</v>
      </c>
      <c r="R79" s="291"/>
      <c r="S79" s="252" t="s">
        <v>639</v>
      </c>
      <c r="T79" s="271" t="s">
        <v>639</v>
      </c>
      <c r="U79" s="254" t="s">
        <v>639</v>
      </c>
      <c r="V79" s="291"/>
      <c r="W79" s="252" t="s">
        <v>639</v>
      </c>
      <c r="X79" s="271" t="s">
        <v>639</v>
      </c>
      <c r="Y79" s="254" t="s">
        <v>639</v>
      </c>
    </row>
    <row r="80" spans="1:25" ht="13.5" hidden="1" customHeight="1">
      <c r="A80" s="535"/>
      <c r="B80" s="292"/>
      <c r="C80" s="252" t="s">
        <v>639</v>
      </c>
      <c r="D80" s="271" t="s">
        <v>639</v>
      </c>
      <c r="E80" s="254" t="s">
        <v>639</v>
      </c>
      <c r="F80" s="292"/>
      <c r="G80" s="252" t="s">
        <v>639</v>
      </c>
      <c r="H80" s="271" t="s">
        <v>639</v>
      </c>
      <c r="I80" s="254" t="s">
        <v>639</v>
      </c>
      <c r="J80" s="292"/>
      <c r="K80" s="252" t="s">
        <v>639</v>
      </c>
      <c r="L80" s="271" t="s">
        <v>639</v>
      </c>
      <c r="M80" s="254" t="s">
        <v>639</v>
      </c>
      <c r="N80" s="292"/>
      <c r="O80" s="252" t="s">
        <v>639</v>
      </c>
      <c r="P80" s="271" t="s">
        <v>639</v>
      </c>
      <c r="Q80" s="254" t="s">
        <v>639</v>
      </c>
      <c r="R80" s="292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ht="13.5" hidden="1" customHeight="1">
      <c r="A81" s="535"/>
      <c r="B81" s="292"/>
      <c r="C81" s="252" t="s">
        <v>639</v>
      </c>
      <c r="D81" s="271" t="s">
        <v>639</v>
      </c>
      <c r="E81" s="254" t="s">
        <v>639</v>
      </c>
      <c r="F81" s="292"/>
      <c r="G81" s="252" t="s">
        <v>639</v>
      </c>
      <c r="H81" s="271" t="s">
        <v>639</v>
      </c>
      <c r="I81" s="254" t="s">
        <v>639</v>
      </c>
      <c r="J81" s="292"/>
      <c r="K81" s="252" t="s">
        <v>639</v>
      </c>
      <c r="L81" s="271" t="s">
        <v>639</v>
      </c>
      <c r="M81" s="254" t="s">
        <v>639</v>
      </c>
      <c r="N81" s="292"/>
      <c r="O81" s="252" t="s">
        <v>639</v>
      </c>
      <c r="P81" s="271" t="s">
        <v>639</v>
      </c>
      <c r="Q81" s="254" t="s">
        <v>639</v>
      </c>
      <c r="R81" s="292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ht="13.5" hidden="1" customHeight="1">
      <c r="A82" s="535"/>
      <c r="B82" s="292"/>
      <c r="C82" s="252" t="s">
        <v>639</v>
      </c>
      <c r="D82" s="271" t="s">
        <v>639</v>
      </c>
      <c r="E82" s="254" t="s">
        <v>639</v>
      </c>
      <c r="F82" s="292"/>
      <c r="G82" s="252" t="s">
        <v>639</v>
      </c>
      <c r="H82" s="271" t="s">
        <v>639</v>
      </c>
      <c r="I82" s="254" t="s">
        <v>639</v>
      </c>
      <c r="J82" s="292"/>
      <c r="K82" s="252" t="s">
        <v>639</v>
      </c>
      <c r="L82" s="271" t="s">
        <v>639</v>
      </c>
      <c r="M82" s="254" t="s">
        <v>639</v>
      </c>
      <c r="N82" s="292"/>
      <c r="O82" s="252" t="s">
        <v>639</v>
      </c>
      <c r="P82" s="271" t="s">
        <v>639</v>
      </c>
      <c r="Q82" s="254" t="s">
        <v>639</v>
      </c>
      <c r="R82" s="292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ht="13.5" hidden="1" customHeight="1">
      <c r="A83" s="535"/>
      <c r="B83" s="292"/>
      <c r="C83" s="252" t="s">
        <v>639</v>
      </c>
      <c r="D83" s="271" t="s">
        <v>639</v>
      </c>
      <c r="E83" s="254" t="s">
        <v>639</v>
      </c>
      <c r="F83" s="292"/>
      <c r="G83" s="252" t="s">
        <v>639</v>
      </c>
      <c r="H83" s="271" t="s">
        <v>639</v>
      </c>
      <c r="I83" s="254" t="s">
        <v>639</v>
      </c>
      <c r="J83" s="292"/>
      <c r="K83" s="252" t="s">
        <v>639</v>
      </c>
      <c r="L83" s="271" t="s">
        <v>639</v>
      </c>
      <c r="M83" s="254" t="s">
        <v>639</v>
      </c>
      <c r="N83" s="292"/>
      <c r="O83" s="252" t="s">
        <v>639</v>
      </c>
      <c r="P83" s="271" t="s">
        <v>639</v>
      </c>
      <c r="Q83" s="254" t="s">
        <v>639</v>
      </c>
      <c r="R83" s="292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ht="13.5" hidden="1" customHeight="1">
      <c r="A84" s="535"/>
      <c r="B84" s="292"/>
      <c r="C84" s="252" t="s">
        <v>639</v>
      </c>
      <c r="D84" s="271" t="s">
        <v>639</v>
      </c>
      <c r="E84" s="254" t="s">
        <v>639</v>
      </c>
      <c r="F84" s="292"/>
      <c r="G84" s="252" t="s">
        <v>639</v>
      </c>
      <c r="H84" s="271" t="s">
        <v>639</v>
      </c>
      <c r="I84" s="254" t="s">
        <v>639</v>
      </c>
      <c r="J84" s="292"/>
      <c r="K84" s="252" t="s">
        <v>639</v>
      </c>
      <c r="L84" s="271" t="s">
        <v>639</v>
      </c>
      <c r="M84" s="254" t="s">
        <v>639</v>
      </c>
      <c r="N84" s="292"/>
      <c r="O84" s="252" t="s">
        <v>639</v>
      </c>
      <c r="P84" s="271" t="s">
        <v>639</v>
      </c>
      <c r="Q84" s="254" t="s">
        <v>639</v>
      </c>
      <c r="R84" s="292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ht="13.5" hidden="1" customHeight="1">
      <c r="A85" s="535"/>
      <c r="B85" s="293"/>
      <c r="C85" s="274" t="s">
        <v>639</v>
      </c>
      <c r="D85" s="275" t="s">
        <v>639</v>
      </c>
      <c r="E85" s="254" t="s">
        <v>639</v>
      </c>
      <c r="F85" s="293"/>
      <c r="G85" s="274" t="s">
        <v>639</v>
      </c>
      <c r="H85" s="275" t="s">
        <v>639</v>
      </c>
      <c r="I85" s="254" t="s">
        <v>639</v>
      </c>
      <c r="J85" s="293"/>
      <c r="K85" s="274" t="s">
        <v>639</v>
      </c>
      <c r="L85" s="275" t="s">
        <v>639</v>
      </c>
      <c r="M85" s="254" t="s">
        <v>639</v>
      </c>
      <c r="N85" s="293"/>
      <c r="O85" s="274" t="s">
        <v>639</v>
      </c>
      <c r="P85" s="275" t="s">
        <v>639</v>
      </c>
      <c r="Q85" s="254" t="s">
        <v>639</v>
      </c>
      <c r="R85" s="293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ht="13.5" hidden="1" customHeight="1">
      <c r="A86" s="535"/>
      <c r="B86" s="293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93"/>
      <c r="K86" s="274" t="s">
        <v>639</v>
      </c>
      <c r="L86" s="275" t="s">
        <v>639</v>
      </c>
      <c r="M86" s="254" t="s">
        <v>639</v>
      </c>
      <c r="N86" s="293"/>
      <c r="O86" s="274" t="s">
        <v>639</v>
      </c>
      <c r="P86" s="275" t="s">
        <v>639</v>
      </c>
      <c r="Q86" s="254" t="s">
        <v>639</v>
      </c>
      <c r="R86" s="293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535"/>
      <c r="B87" s="293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93"/>
      <c r="O87" s="274" t="s">
        <v>639</v>
      </c>
      <c r="P87" s="275" t="s">
        <v>639</v>
      </c>
      <c r="Q87" s="254" t="s">
        <v>639</v>
      </c>
      <c r="R87" s="293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93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93"/>
      <c r="O88" s="274" t="s">
        <v>639</v>
      </c>
      <c r="P88" s="275" t="s">
        <v>639</v>
      </c>
      <c r="Q88" s="254" t="s">
        <v>639</v>
      </c>
      <c r="R88" s="293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93"/>
      <c r="O89" s="274" t="s">
        <v>639</v>
      </c>
      <c r="P89" s="275" t="s">
        <v>639</v>
      </c>
      <c r="Q89" s="254" t="s">
        <v>639</v>
      </c>
      <c r="R89" s="293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38"/>
      <c r="D97" s="539"/>
      <c r="E97" s="540"/>
      <c r="F97" s="325"/>
      <c r="G97" s="538"/>
      <c r="H97" s="539"/>
      <c r="I97" s="540"/>
      <c r="J97" s="324"/>
      <c r="K97" s="538"/>
      <c r="L97" s="539"/>
      <c r="M97" s="540"/>
      <c r="N97" s="325"/>
      <c r="O97" s="538"/>
      <c r="P97" s="539"/>
      <c r="Q97" s="540"/>
      <c r="R97" s="325"/>
      <c r="S97" s="538"/>
      <c r="T97" s="539"/>
      <c r="U97" s="540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 t="s">
        <v>639</v>
      </c>
      <c r="F99" s="291"/>
      <c r="G99" s="252" t="s">
        <v>639</v>
      </c>
      <c r="H99" s="271" t="s">
        <v>639</v>
      </c>
      <c r="I99" s="254" t="s">
        <v>639</v>
      </c>
      <c r="J99" s="291"/>
      <c r="K99" s="252" t="s">
        <v>639</v>
      </c>
      <c r="L99" s="271" t="s">
        <v>639</v>
      </c>
      <c r="M99" s="254" t="s">
        <v>639</v>
      </c>
      <c r="N99" s="291"/>
      <c r="O99" s="252" t="s">
        <v>639</v>
      </c>
      <c r="P99" s="271" t="s">
        <v>639</v>
      </c>
      <c r="Q99" s="254" t="s">
        <v>639</v>
      </c>
      <c r="R99" s="291"/>
      <c r="S99" s="252" t="s">
        <v>639</v>
      </c>
      <c r="T99" s="271" t="s">
        <v>639</v>
      </c>
      <c r="U99" s="254" t="s">
        <v>639</v>
      </c>
      <c r="V99" s="291"/>
      <c r="W99" s="252" t="s">
        <v>639</v>
      </c>
      <c r="X99" s="271" t="s">
        <v>639</v>
      </c>
      <c r="Y99" s="254" t="s">
        <v>639</v>
      </c>
    </row>
    <row r="100" spans="1:25" s="238" customFormat="1" ht="13.5" hidden="1" customHeight="1">
      <c r="A100" s="535"/>
      <c r="B100" s="292"/>
      <c r="C100" s="252" t="s">
        <v>639</v>
      </c>
      <c r="D100" s="271" t="s">
        <v>639</v>
      </c>
      <c r="E100" s="254" t="s">
        <v>639</v>
      </c>
      <c r="F100" s="292"/>
      <c r="G100" s="252" t="s">
        <v>639</v>
      </c>
      <c r="H100" s="271" t="s">
        <v>639</v>
      </c>
      <c r="I100" s="254" t="s">
        <v>639</v>
      </c>
      <c r="J100" s="292"/>
      <c r="K100" s="252" t="s">
        <v>639</v>
      </c>
      <c r="L100" s="271" t="s">
        <v>639</v>
      </c>
      <c r="M100" s="254" t="s">
        <v>639</v>
      </c>
      <c r="N100" s="292"/>
      <c r="O100" s="252" t="s">
        <v>639</v>
      </c>
      <c r="P100" s="271" t="s">
        <v>639</v>
      </c>
      <c r="Q100" s="254" t="s">
        <v>639</v>
      </c>
      <c r="R100" s="292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hidden="1" customHeight="1">
      <c r="A101" s="535"/>
      <c r="B101" s="292"/>
      <c r="C101" s="252" t="s">
        <v>639</v>
      </c>
      <c r="D101" s="271" t="s">
        <v>639</v>
      </c>
      <c r="E101" s="254" t="s">
        <v>639</v>
      </c>
      <c r="F101" s="292"/>
      <c r="G101" s="252" t="s">
        <v>639</v>
      </c>
      <c r="H101" s="271" t="s">
        <v>639</v>
      </c>
      <c r="I101" s="254" t="s">
        <v>639</v>
      </c>
      <c r="J101" s="292"/>
      <c r="K101" s="252" t="s">
        <v>639</v>
      </c>
      <c r="L101" s="271" t="s">
        <v>639</v>
      </c>
      <c r="M101" s="254" t="s">
        <v>639</v>
      </c>
      <c r="N101" s="292"/>
      <c r="O101" s="252" t="s">
        <v>639</v>
      </c>
      <c r="P101" s="271" t="s">
        <v>639</v>
      </c>
      <c r="Q101" s="254" t="s">
        <v>639</v>
      </c>
      <c r="R101" s="292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hidden="1" customHeight="1">
      <c r="A102" s="535"/>
      <c r="B102" s="292"/>
      <c r="C102" s="252" t="s">
        <v>639</v>
      </c>
      <c r="D102" s="271" t="s">
        <v>639</v>
      </c>
      <c r="E102" s="254" t="s">
        <v>639</v>
      </c>
      <c r="F102" s="292"/>
      <c r="G102" s="252" t="s">
        <v>639</v>
      </c>
      <c r="H102" s="271" t="s">
        <v>639</v>
      </c>
      <c r="I102" s="254" t="s">
        <v>639</v>
      </c>
      <c r="J102" s="292"/>
      <c r="K102" s="252" t="s">
        <v>639</v>
      </c>
      <c r="L102" s="271" t="s">
        <v>639</v>
      </c>
      <c r="M102" s="254" t="s">
        <v>639</v>
      </c>
      <c r="N102" s="292"/>
      <c r="O102" s="252" t="s">
        <v>639</v>
      </c>
      <c r="P102" s="271" t="s">
        <v>639</v>
      </c>
      <c r="Q102" s="254" t="s">
        <v>639</v>
      </c>
      <c r="R102" s="292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535"/>
      <c r="B103" s="292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92"/>
      <c r="K103" s="252" t="s">
        <v>639</v>
      </c>
      <c r="L103" s="271" t="s">
        <v>639</v>
      </c>
      <c r="M103" s="254" t="s">
        <v>639</v>
      </c>
      <c r="N103" s="292"/>
      <c r="O103" s="252" t="s">
        <v>639</v>
      </c>
      <c r="P103" s="271" t="s">
        <v>639</v>
      </c>
      <c r="Q103" s="254" t="s">
        <v>639</v>
      </c>
      <c r="R103" s="292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535"/>
      <c r="B104" s="292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92"/>
      <c r="O104" s="252" t="s">
        <v>639</v>
      </c>
      <c r="P104" s="271" t="s">
        <v>639</v>
      </c>
      <c r="Q104" s="254" t="s">
        <v>639</v>
      </c>
      <c r="R104" s="292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535"/>
      <c r="B105" s="297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97"/>
      <c r="O105" s="252" t="s">
        <v>639</v>
      </c>
      <c r="P105" s="271" t="s">
        <v>639</v>
      </c>
      <c r="Q105" s="254" t="s">
        <v>639</v>
      </c>
      <c r="R105" s="297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535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97"/>
      <c r="O106" s="252" t="s">
        <v>639</v>
      </c>
      <c r="P106" s="271" t="s">
        <v>639</v>
      </c>
      <c r="Q106" s="254" t="s">
        <v>639</v>
      </c>
      <c r="R106" s="297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535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32880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2312</v>
      </c>
      <c r="V136" s="521">
        <f>MOKUJI!B7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札幌市南区読売</v>
      </c>
      <c r="C151" s="314"/>
      <c r="D151" s="314"/>
      <c r="E151" s="314"/>
      <c r="F151" s="313" t="str">
        <f>IF(G4="","",CONCATENATE($A7,G4))</f>
        <v>札幌市南区朝日</v>
      </c>
      <c r="G151" s="314"/>
      <c r="H151" s="314"/>
      <c r="I151" s="314"/>
      <c r="J151" s="313" t="str">
        <f>IF(K4="","",CONCATENATE($A7,K4))</f>
        <v>札幌市南区毎日</v>
      </c>
      <c r="K151" s="314"/>
      <c r="L151" s="314"/>
      <c r="M151" s="314"/>
      <c r="N151" s="313" t="str">
        <f>IF(O4="","",CONCATENATE($A7,O4))</f>
        <v>札幌市南区北海道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</v>
      </c>
      <c r="Z2" s="402" t="s">
        <v>2108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 t="s">
        <v>639</v>
      </c>
      <c r="S4" s="536"/>
      <c r="T4" s="537"/>
      <c r="U4" s="320"/>
      <c r="V4" s="242" t="s">
        <v>639</v>
      </c>
      <c r="W4" s="536"/>
      <c r="X4" s="537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103</v>
      </c>
      <c r="B6" s="255" t="s">
        <v>684</v>
      </c>
      <c r="C6" s="252" t="s">
        <v>911</v>
      </c>
      <c r="D6" s="253">
        <v>1330</v>
      </c>
      <c r="E6" s="254">
        <v>0</v>
      </c>
      <c r="F6" s="255" t="s">
        <v>685</v>
      </c>
      <c r="G6" s="252" t="s">
        <v>93</v>
      </c>
      <c r="H6" s="253">
        <v>690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5" t="s">
        <v>686</v>
      </c>
      <c r="O6" s="252" t="s">
        <v>2141</v>
      </c>
      <c r="P6" s="253">
        <v>5690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1957</v>
      </c>
      <c r="B7" s="255" t="s">
        <v>687</v>
      </c>
      <c r="C7" s="252" t="s">
        <v>94</v>
      </c>
      <c r="D7" s="253">
        <v>1550</v>
      </c>
      <c r="E7" s="254">
        <v>0</v>
      </c>
      <c r="F7" s="255" t="s">
        <v>688</v>
      </c>
      <c r="G7" s="252" t="s">
        <v>95</v>
      </c>
      <c r="H7" s="253">
        <v>490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255" t="s">
        <v>689</v>
      </c>
      <c r="O7" s="252" t="s">
        <v>2142</v>
      </c>
      <c r="P7" s="253">
        <v>3940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55" t="s">
        <v>817</v>
      </c>
      <c r="C8" s="252" t="s">
        <v>95</v>
      </c>
      <c r="D8" s="253">
        <v>1260</v>
      </c>
      <c r="E8" s="254">
        <v>0</v>
      </c>
      <c r="F8" s="255" t="s">
        <v>690</v>
      </c>
      <c r="G8" s="252" t="s">
        <v>97</v>
      </c>
      <c r="H8" s="253">
        <v>490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693</v>
      </c>
      <c r="O8" s="252" t="s">
        <v>2143</v>
      </c>
      <c r="P8" s="253">
        <v>6520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55" t="s">
        <v>694</v>
      </c>
      <c r="C9" s="252" t="s">
        <v>101</v>
      </c>
      <c r="D9" s="253">
        <v>1300</v>
      </c>
      <c r="E9" s="254">
        <v>0</v>
      </c>
      <c r="F9" s="255" t="s">
        <v>691</v>
      </c>
      <c r="G9" s="252" t="s">
        <v>100</v>
      </c>
      <c r="H9" s="253">
        <v>380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697</v>
      </c>
      <c r="O9" s="252" t="s">
        <v>2144</v>
      </c>
      <c r="P9" s="253">
        <v>4170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55" t="s">
        <v>698</v>
      </c>
      <c r="C10" s="252" t="s">
        <v>99</v>
      </c>
      <c r="D10" s="253">
        <v>780</v>
      </c>
      <c r="E10" s="254">
        <v>0</v>
      </c>
      <c r="F10" s="255" t="s">
        <v>692</v>
      </c>
      <c r="G10" s="252" t="s">
        <v>94</v>
      </c>
      <c r="H10" s="253">
        <v>660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700</v>
      </c>
      <c r="O10" s="252" t="s">
        <v>2145</v>
      </c>
      <c r="P10" s="253">
        <v>7100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55" t="s">
        <v>701</v>
      </c>
      <c r="C11" s="252" t="s">
        <v>96</v>
      </c>
      <c r="D11" s="253">
        <v>1160</v>
      </c>
      <c r="E11" s="254">
        <v>0</v>
      </c>
      <c r="F11" s="255" t="s">
        <v>696</v>
      </c>
      <c r="G11" s="252" t="s">
        <v>99</v>
      </c>
      <c r="H11" s="253">
        <v>520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703</v>
      </c>
      <c r="O11" s="252" t="s">
        <v>2146</v>
      </c>
      <c r="P11" s="253">
        <v>2460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55" t="s">
        <v>702</v>
      </c>
      <c r="C12" s="252" t="s">
        <v>98</v>
      </c>
      <c r="D12" s="253">
        <v>630</v>
      </c>
      <c r="E12" s="254">
        <v>0</v>
      </c>
      <c r="F12" s="255" t="s">
        <v>699</v>
      </c>
      <c r="G12" s="252" t="s">
        <v>101</v>
      </c>
      <c r="H12" s="253">
        <v>750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704</v>
      </c>
      <c r="O12" s="252" t="s">
        <v>2147</v>
      </c>
      <c r="P12" s="253">
        <v>4050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55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5"/>
      <c r="K13" s="252" t="s">
        <v>639</v>
      </c>
      <c r="L13" s="253" t="s">
        <v>639</v>
      </c>
      <c r="M13" s="254" t="s">
        <v>639</v>
      </c>
      <c r="N13" s="255" t="s">
        <v>705</v>
      </c>
      <c r="O13" s="252" t="s">
        <v>2148</v>
      </c>
      <c r="P13" s="253">
        <v>2360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5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5"/>
      <c r="K14" s="252" t="s">
        <v>639</v>
      </c>
      <c r="L14" s="253" t="s">
        <v>639</v>
      </c>
      <c r="M14" s="254" t="s">
        <v>639</v>
      </c>
      <c r="N14" s="255"/>
      <c r="O14" s="252" t="s">
        <v>639</v>
      </c>
      <c r="P14" s="253" t="s">
        <v>639</v>
      </c>
      <c r="Q14" s="254" t="s">
        <v>639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5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5"/>
      <c r="K15" s="252" t="s">
        <v>639</v>
      </c>
      <c r="L15" s="253" t="s">
        <v>639</v>
      </c>
      <c r="M15" s="254" t="s">
        <v>639</v>
      </c>
      <c r="N15" s="255"/>
      <c r="O15" s="252" t="s">
        <v>639</v>
      </c>
      <c r="P15" s="253" t="s">
        <v>639</v>
      </c>
      <c r="Q15" s="254" t="s">
        <v>639</v>
      </c>
      <c r="R15" s="268"/>
      <c r="S15" s="252" t="s">
        <v>639</v>
      </c>
      <c r="T15" s="253" t="s">
        <v>639</v>
      </c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5"/>
      <c r="K16" s="252" t="s">
        <v>639</v>
      </c>
      <c r="L16" s="253" t="s">
        <v>639</v>
      </c>
      <c r="M16" s="254" t="s">
        <v>639</v>
      </c>
      <c r="N16" s="255"/>
      <c r="O16" s="252" t="s">
        <v>639</v>
      </c>
      <c r="P16" s="253" t="s">
        <v>639</v>
      </c>
      <c r="Q16" s="254" t="s">
        <v>639</v>
      </c>
      <c r="R16" s="268"/>
      <c r="S16" s="252" t="s">
        <v>639</v>
      </c>
      <c r="T16" s="253" t="s">
        <v>639</v>
      </c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5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 t="s">
        <v>639</v>
      </c>
      <c r="T17" s="253" t="s">
        <v>639</v>
      </c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5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 t="s">
        <v>639</v>
      </c>
      <c r="T18" s="253" t="s">
        <v>639</v>
      </c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5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 t="s">
        <v>639</v>
      </c>
      <c r="T19" s="253" t="s">
        <v>639</v>
      </c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48280</v>
      </c>
      <c r="B45" s="258"/>
      <c r="C45" s="260" t="str">
        <f>IF(D45=0,"","計")</f>
        <v>計</v>
      </c>
      <c r="D45" s="261">
        <f>SUBTOTAL(9,D6:D44)</f>
        <v>8010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3980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36290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324"/>
      <c r="C47" s="538"/>
      <c r="D47" s="539"/>
      <c r="E47" s="540"/>
      <c r="F47" s="325"/>
      <c r="G47" s="538"/>
      <c r="H47" s="539"/>
      <c r="I47" s="540"/>
      <c r="J47" s="324"/>
      <c r="K47" s="538"/>
      <c r="L47" s="539"/>
      <c r="M47" s="540"/>
      <c r="N47" s="325"/>
      <c r="O47" s="538"/>
      <c r="P47" s="539"/>
      <c r="Q47" s="540"/>
      <c r="R47" s="325"/>
      <c r="S47" s="538"/>
      <c r="T47" s="539"/>
      <c r="U47" s="540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330"/>
      <c r="B49" s="291"/>
      <c r="C49" s="252" t="s">
        <v>639</v>
      </c>
      <c r="D49" s="253" t="s">
        <v>639</v>
      </c>
      <c r="E49" s="254"/>
      <c r="F49" s="331"/>
      <c r="G49" s="252" t="s">
        <v>639</v>
      </c>
      <c r="H49" s="253" t="s">
        <v>639</v>
      </c>
      <c r="I49" s="254"/>
      <c r="J49" s="331"/>
      <c r="K49" s="252" t="s">
        <v>639</v>
      </c>
      <c r="L49" s="271" t="s">
        <v>639</v>
      </c>
      <c r="M49" s="254"/>
      <c r="N49" s="332"/>
      <c r="O49" s="252" t="s">
        <v>639</v>
      </c>
      <c r="P49" s="271" t="s">
        <v>639</v>
      </c>
      <c r="Q49" s="254"/>
      <c r="R49" s="332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544"/>
      <c r="B50" s="291"/>
      <c r="C50" s="252" t="s">
        <v>639</v>
      </c>
      <c r="D50" s="253" t="s">
        <v>639</v>
      </c>
      <c r="E50" s="254"/>
      <c r="F50" s="279"/>
      <c r="G50" s="252" t="s">
        <v>639</v>
      </c>
      <c r="H50" s="253" t="s">
        <v>639</v>
      </c>
      <c r="I50" s="254"/>
      <c r="J50" s="279"/>
      <c r="K50" s="252" t="s">
        <v>639</v>
      </c>
      <c r="L50" s="271" t="s">
        <v>639</v>
      </c>
      <c r="M50" s="254"/>
      <c r="N50" s="333"/>
      <c r="O50" s="252" t="s">
        <v>639</v>
      </c>
      <c r="P50" s="271" t="s">
        <v>639</v>
      </c>
      <c r="Q50" s="254"/>
      <c r="R50" s="333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544"/>
      <c r="B51" s="291"/>
      <c r="C51" s="252" t="s">
        <v>639</v>
      </c>
      <c r="D51" s="253" t="s">
        <v>639</v>
      </c>
      <c r="E51" s="254"/>
      <c r="F51" s="279"/>
      <c r="G51" s="252" t="s">
        <v>639</v>
      </c>
      <c r="H51" s="253" t="s">
        <v>639</v>
      </c>
      <c r="I51" s="254"/>
      <c r="J51" s="279"/>
      <c r="K51" s="252" t="s">
        <v>639</v>
      </c>
      <c r="L51" s="271" t="s">
        <v>639</v>
      </c>
      <c r="M51" s="254"/>
      <c r="N51" s="333"/>
      <c r="O51" s="252" t="s">
        <v>639</v>
      </c>
      <c r="P51" s="271" t="s">
        <v>639</v>
      </c>
      <c r="Q51" s="254"/>
      <c r="R51" s="279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544"/>
      <c r="B52" s="291"/>
      <c r="C52" s="252" t="s">
        <v>639</v>
      </c>
      <c r="D52" s="253" t="s">
        <v>639</v>
      </c>
      <c r="E52" s="254"/>
      <c r="F52" s="279"/>
      <c r="G52" s="252" t="s">
        <v>639</v>
      </c>
      <c r="H52" s="253" t="s">
        <v>639</v>
      </c>
      <c r="I52" s="254"/>
      <c r="J52" s="279"/>
      <c r="K52" s="252" t="s">
        <v>639</v>
      </c>
      <c r="L52" s="271" t="s">
        <v>639</v>
      </c>
      <c r="M52" s="254"/>
      <c r="N52" s="333"/>
      <c r="O52" s="252" t="s">
        <v>639</v>
      </c>
      <c r="P52" s="271" t="s">
        <v>639</v>
      </c>
      <c r="Q52" s="254"/>
      <c r="R52" s="279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544"/>
      <c r="B53" s="291"/>
      <c r="C53" s="252" t="s">
        <v>639</v>
      </c>
      <c r="D53" s="253" t="s">
        <v>639</v>
      </c>
      <c r="E53" s="254"/>
      <c r="F53" s="279"/>
      <c r="G53" s="252" t="s">
        <v>639</v>
      </c>
      <c r="H53" s="253" t="s">
        <v>639</v>
      </c>
      <c r="I53" s="254"/>
      <c r="J53" s="279"/>
      <c r="K53" s="252" t="s">
        <v>639</v>
      </c>
      <c r="L53" s="271" t="s">
        <v>639</v>
      </c>
      <c r="M53" s="254"/>
      <c r="N53" s="333"/>
      <c r="O53" s="252" t="s">
        <v>639</v>
      </c>
      <c r="P53" s="271" t="s">
        <v>639</v>
      </c>
      <c r="Q53" s="254"/>
      <c r="R53" s="279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544"/>
      <c r="B54" s="291"/>
      <c r="C54" s="252" t="s">
        <v>639</v>
      </c>
      <c r="D54" s="253" t="s">
        <v>639</v>
      </c>
      <c r="E54" s="254"/>
      <c r="F54" s="279"/>
      <c r="G54" s="252" t="s">
        <v>639</v>
      </c>
      <c r="H54" s="253" t="s">
        <v>639</v>
      </c>
      <c r="I54" s="254"/>
      <c r="J54" s="279"/>
      <c r="K54" s="252" t="s">
        <v>639</v>
      </c>
      <c r="L54" s="271" t="s">
        <v>639</v>
      </c>
      <c r="M54" s="254"/>
      <c r="N54" s="333"/>
      <c r="O54" s="252" t="s">
        <v>639</v>
      </c>
      <c r="P54" s="271" t="s">
        <v>639</v>
      </c>
      <c r="Q54" s="254"/>
      <c r="R54" s="279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544"/>
      <c r="B55" s="279"/>
      <c r="C55" s="252" t="s">
        <v>639</v>
      </c>
      <c r="D55" s="253" t="s">
        <v>639</v>
      </c>
      <c r="E55" s="254"/>
      <c r="F55" s="277"/>
      <c r="G55" s="252" t="s">
        <v>639</v>
      </c>
      <c r="H55" s="253" t="s">
        <v>639</v>
      </c>
      <c r="I55" s="254"/>
      <c r="J55" s="277"/>
      <c r="K55" s="274" t="s">
        <v>639</v>
      </c>
      <c r="L55" s="275" t="s">
        <v>639</v>
      </c>
      <c r="M55" s="254"/>
      <c r="N55" s="267"/>
      <c r="O55" s="274" t="s">
        <v>639</v>
      </c>
      <c r="P55" s="275" t="s">
        <v>639</v>
      </c>
      <c r="Q55" s="254"/>
      <c r="R55" s="277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544"/>
      <c r="B56" s="279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7"/>
      <c r="K56" s="274" t="s">
        <v>639</v>
      </c>
      <c r="L56" s="275" t="s">
        <v>639</v>
      </c>
      <c r="M56" s="254"/>
      <c r="N56" s="267"/>
      <c r="O56" s="274" t="s">
        <v>639</v>
      </c>
      <c r="P56" s="275" t="s">
        <v>639</v>
      </c>
      <c r="Q56" s="254"/>
      <c r="R56" s="277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544"/>
      <c r="B57" s="279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67"/>
      <c r="O57" s="274" t="s">
        <v>639</v>
      </c>
      <c r="P57" s="275" t="s">
        <v>639</v>
      </c>
      <c r="Q57" s="254"/>
      <c r="R57" s="277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9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67"/>
      <c r="O58" s="274" t="s">
        <v>639</v>
      </c>
      <c r="P58" s="275" t="s">
        <v>639</v>
      </c>
      <c r="Q58" s="254"/>
      <c r="R58" s="277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67"/>
      <c r="O59" s="274" t="s">
        <v>639</v>
      </c>
      <c r="P59" s="275" t="s">
        <v>639</v>
      </c>
      <c r="Q59" s="254"/>
      <c r="R59" s="277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324"/>
      <c r="C77" s="538"/>
      <c r="D77" s="539"/>
      <c r="E77" s="540"/>
      <c r="F77" s="325"/>
      <c r="G77" s="538"/>
      <c r="H77" s="539"/>
      <c r="I77" s="540"/>
      <c r="J77" s="324"/>
      <c r="K77" s="538"/>
      <c r="L77" s="539"/>
      <c r="M77" s="540"/>
      <c r="N77" s="325"/>
      <c r="O77" s="538"/>
      <c r="P77" s="539"/>
      <c r="Q77" s="540"/>
      <c r="R77" s="325"/>
      <c r="S77" s="538"/>
      <c r="T77" s="539"/>
      <c r="U77" s="540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ht="13.5" hidden="1" customHeight="1">
      <c r="A80" s="535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535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535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535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535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535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535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535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38"/>
      <c r="D97" s="539"/>
      <c r="E97" s="540"/>
      <c r="F97" s="325"/>
      <c r="G97" s="538"/>
      <c r="H97" s="539"/>
      <c r="I97" s="540"/>
      <c r="J97" s="324"/>
      <c r="K97" s="538"/>
      <c r="L97" s="539"/>
      <c r="M97" s="540"/>
      <c r="N97" s="325"/>
      <c r="O97" s="538"/>
      <c r="P97" s="539"/>
      <c r="Q97" s="540"/>
      <c r="R97" s="325"/>
      <c r="S97" s="538"/>
      <c r="T97" s="539"/>
      <c r="U97" s="540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535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535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35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35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35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35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535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535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48280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2312</v>
      </c>
      <c r="V136" s="521">
        <f>MOKUJI!B8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札幌市東区読売</v>
      </c>
      <c r="C151" s="314"/>
      <c r="D151" s="314"/>
      <c r="E151" s="314"/>
      <c r="F151" s="313" t="str">
        <f>IF(G4="","",CONCATENATE($A7,G4))</f>
        <v>札幌市東区朝日</v>
      </c>
      <c r="G151" s="314"/>
      <c r="H151" s="314"/>
      <c r="I151" s="314"/>
      <c r="J151" s="313" t="str">
        <f>IF(K4="","",CONCATENATE($A7,K4))</f>
        <v>札幌市東区毎日</v>
      </c>
      <c r="K151" s="314"/>
      <c r="L151" s="314"/>
      <c r="M151" s="314"/>
      <c r="N151" s="313" t="str">
        <f>IF(O4="","",CONCATENATE($A7,O4))</f>
        <v>札幌市東区北海道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</v>
      </c>
      <c r="Z2" s="402" t="s">
        <v>2107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1958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 t="s">
        <v>639</v>
      </c>
      <c r="S4" s="536"/>
      <c r="T4" s="537"/>
      <c r="U4" s="320"/>
      <c r="V4" s="242" t="s">
        <v>639</v>
      </c>
      <c r="W4" s="536"/>
      <c r="X4" s="537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102</v>
      </c>
      <c r="B6" s="255" t="s">
        <v>706</v>
      </c>
      <c r="C6" s="252" t="s">
        <v>102</v>
      </c>
      <c r="D6" s="253">
        <v>940</v>
      </c>
      <c r="E6" s="254">
        <v>0</v>
      </c>
      <c r="F6" s="255" t="s">
        <v>2440</v>
      </c>
      <c r="G6" s="252" t="s">
        <v>2423</v>
      </c>
      <c r="H6" s="253">
        <v>140</v>
      </c>
      <c r="I6" s="254">
        <v>0</v>
      </c>
      <c r="J6" s="255" t="s">
        <v>726</v>
      </c>
      <c r="K6" s="252" t="s">
        <v>107</v>
      </c>
      <c r="L6" s="253">
        <v>140</v>
      </c>
      <c r="M6" s="254">
        <v>0</v>
      </c>
      <c r="N6" s="255" t="s">
        <v>707</v>
      </c>
      <c r="O6" s="252" t="s">
        <v>2149</v>
      </c>
      <c r="P6" s="253">
        <v>2850</v>
      </c>
      <c r="Q6" s="254">
        <v>0</v>
      </c>
      <c r="R6" s="322"/>
      <c r="S6" s="252"/>
      <c r="T6" s="253"/>
      <c r="U6" s="254" t="s">
        <v>639</v>
      </c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520</v>
      </c>
      <c r="B7" s="255" t="s">
        <v>708</v>
      </c>
      <c r="C7" s="252" t="s">
        <v>103</v>
      </c>
      <c r="D7" s="253">
        <v>1380</v>
      </c>
      <c r="E7" s="254">
        <v>0</v>
      </c>
      <c r="F7" s="255" t="s">
        <v>709</v>
      </c>
      <c r="G7" s="252" t="s">
        <v>1626</v>
      </c>
      <c r="H7" s="253">
        <v>1100</v>
      </c>
      <c r="I7" s="254">
        <v>0</v>
      </c>
      <c r="J7" s="255" t="s">
        <v>2450</v>
      </c>
      <c r="K7" s="252" t="s">
        <v>109</v>
      </c>
      <c r="L7" s="253">
        <v>90</v>
      </c>
      <c r="M7" s="254">
        <v>0</v>
      </c>
      <c r="N7" s="255" t="s">
        <v>712</v>
      </c>
      <c r="O7" s="252" t="s">
        <v>2150</v>
      </c>
      <c r="P7" s="253">
        <v>6020</v>
      </c>
      <c r="Q7" s="254">
        <v>0</v>
      </c>
      <c r="R7" s="323"/>
      <c r="S7" s="252"/>
      <c r="T7" s="253"/>
      <c r="U7" s="254" t="s">
        <v>639</v>
      </c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55" t="s">
        <v>710</v>
      </c>
      <c r="C8" s="252" t="s">
        <v>104</v>
      </c>
      <c r="D8" s="253">
        <v>810</v>
      </c>
      <c r="E8" s="254">
        <v>0</v>
      </c>
      <c r="F8" s="255" t="s">
        <v>711</v>
      </c>
      <c r="G8" s="252" t="s">
        <v>105</v>
      </c>
      <c r="H8" s="253">
        <v>2720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714</v>
      </c>
      <c r="O8" s="252" t="s">
        <v>2151</v>
      </c>
      <c r="P8" s="253">
        <v>5780</v>
      </c>
      <c r="Q8" s="254">
        <v>0</v>
      </c>
      <c r="R8" s="323"/>
      <c r="S8" s="252"/>
      <c r="T8" s="253"/>
      <c r="U8" s="254" t="s">
        <v>639</v>
      </c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55" t="s">
        <v>818</v>
      </c>
      <c r="C9" s="252" t="s">
        <v>105</v>
      </c>
      <c r="D9" s="253">
        <v>1720</v>
      </c>
      <c r="E9" s="254">
        <v>0</v>
      </c>
      <c r="F9" s="255" t="s">
        <v>713</v>
      </c>
      <c r="G9" s="252" t="s">
        <v>106</v>
      </c>
      <c r="H9" s="253">
        <v>1010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717</v>
      </c>
      <c r="O9" s="252" t="s">
        <v>2152</v>
      </c>
      <c r="P9" s="253">
        <v>5800</v>
      </c>
      <c r="Q9" s="254">
        <v>0</v>
      </c>
      <c r="R9" s="323"/>
      <c r="S9" s="252"/>
      <c r="T9" s="253"/>
      <c r="U9" s="254" t="s">
        <v>639</v>
      </c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55" t="s">
        <v>715</v>
      </c>
      <c r="C10" s="252" t="s">
        <v>2296</v>
      </c>
      <c r="D10" s="253">
        <v>1040</v>
      </c>
      <c r="E10" s="254">
        <v>0</v>
      </c>
      <c r="F10" s="255" t="s">
        <v>716</v>
      </c>
      <c r="G10" s="252" t="s">
        <v>107</v>
      </c>
      <c r="H10" s="253">
        <v>860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720</v>
      </c>
      <c r="O10" s="252" t="s">
        <v>2153</v>
      </c>
      <c r="P10" s="253">
        <v>2730</v>
      </c>
      <c r="Q10" s="254">
        <v>0</v>
      </c>
      <c r="R10" s="323"/>
      <c r="S10" s="252"/>
      <c r="T10" s="253"/>
      <c r="U10" s="254" t="s">
        <v>639</v>
      </c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55" t="s">
        <v>718</v>
      </c>
      <c r="C11" s="252" t="s">
        <v>108</v>
      </c>
      <c r="D11" s="253">
        <v>440</v>
      </c>
      <c r="E11" s="254">
        <v>0</v>
      </c>
      <c r="F11" s="255" t="s">
        <v>719</v>
      </c>
      <c r="G11" s="252" t="s">
        <v>109</v>
      </c>
      <c r="H11" s="253">
        <v>950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723</v>
      </c>
      <c r="O11" s="252" t="s">
        <v>2154</v>
      </c>
      <c r="P11" s="253">
        <v>5430</v>
      </c>
      <c r="Q11" s="254">
        <v>0</v>
      </c>
      <c r="R11" s="323"/>
      <c r="S11" s="252"/>
      <c r="T11" s="253"/>
      <c r="U11" s="254" t="s">
        <v>639</v>
      </c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55" t="s">
        <v>721</v>
      </c>
      <c r="C12" s="252" t="s">
        <v>107</v>
      </c>
      <c r="D12" s="253">
        <v>1420</v>
      </c>
      <c r="E12" s="254">
        <v>0</v>
      </c>
      <c r="F12" s="255" t="s">
        <v>722</v>
      </c>
      <c r="G12" s="252" t="s">
        <v>110</v>
      </c>
      <c r="H12" s="253">
        <v>1070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727</v>
      </c>
      <c r="O12" s="252" t="s">
        <v>2155</v>
      </c>
      <c r="P12" s="253">
        <v>7680</v>
      </c>
      <c r="Q12" s="254">
        <v>0</v>
      </c>
      <c r="R12" s="323"/>
      <c r="S12" s="252"/>
      <c r="T12" s="253"/>
      <c r="U12" s="254" t="s">
        <v>639</v>
      </c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55" t="s">
        <v>724</v>
      </c>
      <c r="C13" s="252" t="s">
        <v>109</v>
      </c>
      <c r="D13" s="253">
        <v>1300</v>
      </c>
      <c r="E13" s="254">
        <v>0</v>
      </c>
      <c r="F13" s="255"/>
      <c r="G13" s="252" t="s">
        <v>639</v>
      </c>
      <c r="H13" s="253" t="s">
        <v>639</v>
      </c>
      <c r="I13" s="254" t="s">
        <v>639</v>
      </c>
      <c r="J13" s="255"/>
      <c r="K13" s="252" t="s">
        <v>639</v>
      </c>
      <c r="L13" s="253" t="s">
        <v>639</v>
      </c>
      <c r="M13" s="254" t="s">
        <v>639</v>
      </c>
      <c r="N13" s="255" t="s">
        <v>728</v>
      </c>
      <c r="O13" s="252" t="s">
        <v>2156</v>
      </c>
      <c r="P13" s="253">
        <v>5890</v>
      </c>
      <c r="Q13" s="254">
        <v>0</v>
      </c>
      <c r="R13" s="268"/>
      <c r="S13" s="252"/>
      <c r="T13" s="253"/>
      <c r="U13" s="254" t="s">
        <v>639</v>
      </c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5" t="s">
        <v>725</v>
      </c>
      <c r="C14" s="252" t="s">
        <v>110</v>
      </c>
      <c r="D14" s="253">
        <v>2280</v>
      </c>
      <c r="E14" s="254">
        <v>0</v>
      </c>
      <c r="F14" s="255"/>
      <c r="G14" s="252" t="s">
        <v>639</v>
      </c>
      <c r="H14" s="253" t="s">
        <v>639</v>
      </c>
      <c r="I14" s="254" t="s">
        <v>639</v>
      </c>
      <c r="J14" s="255"/>
      <c r="K14" s="252" t="s">
        <v>639</v>
      </c>
      <c r="L14" s="253" t="s">
        <v>639</v>
      </c>
      <c r="M14" s="254" t="s">
        <v>639</v>
      </c>
      <c r="N14" s="255" t="s">
        <v>729</v>
      </c>
      <c r="O14" s="252" t="s">
        <v>2157</v>
      </c>
      <c r="P14" s="253">
        <v>1300</v>
      </c>
      <c r="Q14" s="254">
        <v>0</v>
      </c>
      <c r="R14" s="268"/>
      <c r="S14" s="252"/>
      <c r="T14" s="253"/>
      <c r="U14" s="254" t="s">
        <v>639</v>
      </c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5"/>
      <c r="G15" s="252" t="s">
        <v>639</v>
      </c>
      <c r="H15" s="253" t="s">
        <v>639</v>
      </c>
      <c r="I15" s="254" t="s">
        <v>639</v>
      </c>
      <c r="J15" s="255"/>
      <c r="K15" s="252" t="s">
        <v>639</v>
      </c>
      <c r="L15" s="253" t="s">
        <v>639</v>
      </c>
      <c r="M15" s="254" t="s">
        <v>639</v>
      </c>
      <c r="N15" s="255" t="s">
        <v>730</v>
      </c>
      <c r="O15" s="252" t="s">
        <v>2158</v>
      </c>
      <c r="P15" s="253">
        <v>3160</v>
      </c>
      <c r="Q15" s="254">
        <v>0</v>
      </c>
      <c r="R15" s="268"/>
      <c r="S15" s="252"/>
      <c r="T15" s="253"/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5" t="s">
        <v>731</v>
      </c>
      <c r="O16" s="252" t="s">
        <v>2159</v>
      </c>
      <c r="P16" s="253">
        <v>3140</v>
      </c>
      <c r="Q16" s="254">
        <v>0</v>
      </c>
      <c r="R16" s="268"/>
      <c r="S16" s="252"/>
      <c r="T16" s="253"/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5" t="s">
        <v>732</v>
      </c>
      <c r="O17" s="252" t="s">
        <v>2160</v>
      </c>
      <c r="P17" s="253">
        <v>630</v>
      </c>
      <c r="Q17" s="254">
        <v>0</v>
      </c>
      <c r="R17" s="268"/>
      <c r="S17" s="252"/>
      <c r="T17" s="253"/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5"/>
      <c r="O18" s="252" t="s">
        <v>639</v>
      </c>
      <c r="P18" s="253" t="s">
        <v>639</v>
      </c>
      <c r="Q18" s="254" t="s">
        <v>639</v>
      </c>
      <c r="R18" s="268"/>
      <c r="S18" s="252"/>
      <c r="T18" s="253"/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5"/>
      <c r="O19" s="252" t="s">
        <v>639</v>
      </c>
      <c r="P19" s="253" t="s">
        <v>639</v>
      </c>
      <c r="Q19" s="254" t="s">
        <v>639</v>
      </c>
      <c r="R19" s="268"/>
      <c r="S19" s="252"/>
      <c r="T19" s="253"/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5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69820</v>
      </c>
      <c r="B45" s="258"/>
      <c r="C45" s="260" t="str">
        <f>IF(D45=0,"","計")</f>
        <v>計</v>
      </c>
      <c r="D45" s="261">
        <f>SUBTOTAL(9,D6:D44)</f>
        <v>11330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7850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230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50410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324"/>
      <c r="C47" s="538"/>
      <c r="D47" s="539"/>
      <c r="E47" s="540"/>
      <c r="F47" s="325"/>
      <c r="G47" s="538"/>
      <c r="H47" s="539"/>
      <c r="I47" s="540"/>
      <c r="J47" s="324"/>
      <c r="K47" s="538"/>
      <c r="L47" s="539"/>
      <c r="M47" s="540"/>
      <c r="N47" s="325"/>
      <c r="O47" s="538"/>
      <c r="P47" s="539"/>
      <c r="Q47" s="540"/>
      <c r="R47" s="325"/>
      <c r="S47" s="538"/>
      <c r="T47" s="539"/>
      <c r="U47" s="540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330"/>
      <c r="B49" s="291"/>
      <c r="C49" s="252" t="s">
        <v>639</v>
      </c>
      <c r="D49" s="253" t="s">
        <v>639</v>
      </c>
      <c r="E49" s="254"/>
      <c r="F49" s="331"/>
      <c r="G49" s="252" t="s">
        <v>639</v>
      </c>
      <c r="H49" s="253" t="s">
        <v>639</v>
      </c>
      <c r="I49" s="254"/>
      <c r="J49" s="331"/>
      <c r="K49" s="252" t="s">
        <v>639</v>
      </c>
      <c r="L49" s="271" t="s">
        <v>639</v>
      </c>
      <c r="M49" s="254"/>
      <c r="N49" s="332"/>
      <c r="O49" s="252" t="s">
        <v>639</v>
      </c>
      <c r="P49" s="271" t="s">
        <v>639</v>
      </c>
      <c r="Q49" s="254"/>
      <c r="R49" s="332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544"/>
      <c r="B50" s="291"/>
      <c r="C50" s="252" t="s">
        <v>639</v>
      </c>
      <c r="D50" s="253" t="s">
        <v>639</v>
      </c>
      <c r="E50" s="254"/>
      <c r="F50" s="279"/>
      <c r="G50" s="252" t="s">
        <v>639</v>
      </c>
      <c r="H50" s="253" t="s">
        <v>639</v>
      </c>
      <c r="I50" s="254"/>
      <c r="J50" s="279"/>
      <c r="K50" s="252" t="s">
        <v>639</v>
      </c>
      <c r="L50" s="271" t="s">
        <v>639</v>
      </c>
      <c r="M50" s="254"/>
      <c r="N50" s="333"/>
      <c r="O50" s="252" t="s">
        <v>639</v>
      </c>
      <c r="P50" s="271" t="s">
        <v>639</v>
      </c>
      <c r="Q50" s="254"/>
      <c r="R50" s="333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544"/>
      <c r="B51" s="291"/>
      <c r="C51" s="252" t="s">
        <v>639</v>
      </c>
      <c r="D51" s="253" t="s">
        <v>639</v>
      </c>
      <c r="E51" s="254"/>
      <c r="F51" s="279"/>
      <c r="G51" s="252" t="s">
        <v>639</v>
      </c>
      <c r="H51" s="253" t="s">
        <v>639</v>
      </c>
      <c r="I51" s="254"/>
      <c r="J51" s="279"/>
      <c r="K51" s="252" t="s">
        <v>639</v>
      </c>
      <c r="L51" s="271" t="s">
        <v>639</v>
      </c>
      <c r="M51" s="254"/>
      <c r="N51" s="333"/>
      <c r="O51" s="252" t="s">
        <v>639</v>
      </c>
      <c r="P51" s="271" t="s">
        <v>639</v>
      </c>
      <c r="Q51" s="254"/>
      <c r="R51" s="279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544"/>
      <c r="B52" s="291"/>
      <c r="C52" s="252" t="s">
        <v>639</v>
      </c>
      <c r="D52" s="253" t="s">
        <v>639</v>
      </c>
      <c r="E52" s="254"/>
      <c r="F52" s="279"/>
      <c r="G52" s="252" t="s">
        <v>639</v>
      </c>
      <c r="H52" s="253" t="s">
        <v>639</v>
      </c>
      <c r="I52" s="254"/>
      <c r="J52" s="279"/>
      <c r="K52" s="252" t="s">
        <v>639</v>
      </c>
      <c r="L52" s="271" t="s">
        <v>639</v>
      </c>
      <c r="M52" s="254"/>
      <c r="N52" s="333"/>
      <c r="O52" s="252" t="s">
        <v>639</v>
      </c>
      <c r="P52" s="271" t="s">
        <v>639</v>
      </c>
      <c r="Q52" s="254"/>
      <c r="R52" s="279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544"/>
      <c r="B53" s="291"/>
      <c r="C53" s="252" t="s">
        <v>639</v>
      </c>
      <c r="D53" s="253" t="s">
        <v>639</v>
      </c>
      <c r="E53" s="254"/>
      <c r="F53" s="279"/>
      <c r="G53" s="252" t="s">
        <v>639</v>
      </c>
      <c r="H53" s="253" t="s">
        <v>639</v>
      </c>
      <c r="I53" s="254"/>
      <c r="J53" s="279"/>
      <c r="K53" s="252" t="s">
        <v>639</v>
      </c>
      <c r="L53" s="271" t="s">
        <v>639</v>
      </c>
      <c r="M53" s="254"/>
      <c r="N53" s="333"/>
      <c r="O53" s="252" t="s">
        <v>639</v>
      </c>
      <c r="P53" s="271" t="s">
        <v>639</v>
      </c>
      <c r="Q53" s="254"/>
      <c r="R53" s="279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544"/>
      <c r="B54" s="291"/>
      <c r="C54" s="252" t="s">
        <v>639</v>
      </c>
      <c r="D54" s="253" t="s">
        <v>639</v>
      </c>
      <c r="E54" s="254"/>
      <c r="F54" s="279"/>
      <c r="G54" s="252" t="s">
        <v>639</v>
      </c>
      <c r="H54" s="253" t="s">
        <v>639</v>
      </c>
      <c r="I54" s="254"/>
      <c r="J54" s="279"/>
      <c r="K54" s="252" t="s">
        <v>639</v>
      </c>
      <c r="L54" s="271" t="s">
        <v>639</v>
      </c>
      <c r="M54" s="254"/>
      <c r="N54" s="333"/>
      <c r="O54" s="252" t="s">
        <v>639</v>
      </c>
      <c r="P54" s="271" t="s">
        <v>639</v>
      </c>
      <c r="Q54" s="254"/>
      <c r="R54" s="279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544"/>
      <c r="B55" s="279"/>
      <c r="C55" s="252" t="s">
        <v>639</v>
      </c>
      <c r="D55" s="253" t="s">
        <v>639</v>
      </c>
      <c r="E55" s="254"/>
      <c r="F55" s="277"/>
      <c r="G55" s="252" t="s">
        <v>639</v>
      </c>
      <c r="H55" s="253" t="s">
        <v>639</v>
      </c>
      <c r="I55" s="254"/>
      <c r="J55" s="277"/>
      <c r="K55" s="274" t="s">
        <v>639</v>
      </c>
      <c r="L55" s="275" t="s">
        <v>639</v>
      </c>
      <c r="M55" s="254"/>
      <c r="N55" s="267"/>
      <c r="O55" s="274" t="s">
        <v>639</v>
      </c>
      <c r="P55" s="275" t="s">
        <v>639</v>
      </c>
      <c r="Q55" s="254"/>
      <c r="R55" s="277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544"/>
      <c r="B56" s="279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7"/>
      <c r="K56" s="274" t="s">
        <v>639</v>
      </c>
      <c r="L56" s="275" t="s">
        <v>639</v>
      </c>
      <c r="M56" s="254"/>
      <c r="N56" s="267"/>
      <c r="O56" s="274" t="s">
        <v>639</v>
      </c>
      <c r="P56" s="275" t="s">
        <v>639</v>
      </c>
      <c r="Q56" s="254"/>
      <c r="R56" s="277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544"/>
      <c r="B57" s="279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67"/>
      <c r="O57" s="274" t="s">
        <v>639</v>
      </c>
      <c r="P57" s="275" t="s">
        <v>639</v>
      </c>
      <c r="Q57" s="254"/>
      <c r="R57" s="277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9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67"/>
      <c r="O58" s="274" t="s">
        <v>639</v>
      </c>
      <c r="P58" s="275" t="s">
        <v>639</v>
      </c>
      <c r="Q58" s="254"/>
      <c r="R58" s="277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67"/>
      <c r="O59" s="274" t="s">
        <v>639</v>
      </c>
      <c r="P59" s="275" t="s">
        <v>639</v>
      </c>
      <c r="Q59" s="254"/>
      <c r="R59" s="277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324"/>
      <c r="C77" s="538"/>
      <c r="D77" s="539"/>
      <c r="E77" s="540"/>
      <c r="F77" s="325"/>
      <c r="G77" s="538"/>
      <c r="H77" s="539"/>
      <c r="I77" s="540"/>
      <c r="J77" s="324"/>
      <c r="K77" s="538"/>
      <c r="L77" s="539"/>
      <c r="M77" s="540"/>
      <c r="N77" s="325"/>
      <c r="O77" s="538"/>
      <c r="P77" s="539"/>
      <c r="Q77" s="540"/>
      <c r="R77" s="325"/>
      <c r="S77" s="538"/>
      <c r="T77" s="539"/>
      <c r="U77" s="540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ht="13.5" hidden="1" customHeight="1">
      <c r="A80" s="535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535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535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535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535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535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535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535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38"/>
      <c r="D97" s="539"/>
      <c r="E97" s="540"/>
      <c r="F97" s="325"/>
      <c r="G97" s="538"/>
      <c r="H97" s="539"/>
      <c r="I97" s="540"/>
      <c r="J97" s="324"/>
      <c r="K97" s="538"/>
      <c r="L97" s="539"/>
      <c r="M97" s="540"/>
      <c r="N97" s="325"/>
      <c r="O97" s="538"/>
      <c r="P97" s="539"/>
      <c r="Q97" s="540"/>
      <c r="R97" s="325"/>
      <c r="S97" s="538"/>
      <c r="T97" s="539"/>
      <c r="U97" s="540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535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535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35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35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35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35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535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535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69820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2313</v>
      </c>
      <c r="V136" s="521">
        <f>MOKUJI!B9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札幌市北区読売</v>
      </c>
      <c r="C151" s="314"/>
      <c r="D151" s="314"/>
      <c r="E151" s="314"/>
      <c r="F151" s="313" t="str">
        <f>IF(G4="","",CONCATENATE($A7,G4))</f>
        <v>札幌市北区朝日</v>
      </c>
      <c r="G151" s="314"/>
      <c r="H151" s="314"/>
      <c r="I151" s="314"/>
      <c r="J151" s="313" t="str">
        <f>IF(K4="","",CONCATENATE($A7,K4))</f>
        <v>札幌市北区毎日</v>
      </c>
      <c r="K151" s="314"/>
      <c r="L151" s="314"/>
      <c r="M151" s="314"/>
      <c r="N151" s="313" t="str">
        <f>IF(O4="","",CONCATENATE($A7,O4))</f>
        <v>札幌市北区北海道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N135:Q135"/>
    <mergeCell ref="Q1:R1"/>
    <mergeCell ref="R2:X2"/>
    <mergeCell ref="S1:T1"/>
    <mergeCell ref="P2:Q2"/>
    <mergeCell ref="N2:O2"/>
    <mergeCell ref="W1:X1"/>
    <mergeCell ref="N1:O1"/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5</v>
      </c>
      <c r="Z2" s="402" t="s">
        <v>2106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 t="s">
        <v>639</v>
      </c>
      <c r="S4" s="536"/>
      <c r="T4" s="537"/>
      <c r="U4" s="320"/>
      <c r="V4" s="242" t="s">
        <v>639</v>
      </c>
      <c r="W4" s="536"/>
      <c r="X4" s="537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107</v>
      </c>
      <c r="B6" s="321" t="s">
        <v>733</v>
      </c>
      <c r="C6" s="252" t="s">
        <v>1963</v>
      </c>
      <c r="D6" s="253">
        <v>840</v>
      </c>
      <c r="E6" s="254">
        <v>0</v>
      </c>
      <c r="F6" s="321" t="s">
        <v>737</v>
      </c>
      <c r="G6" s="252" t="s">
        <v>114</v>
      </c>
      <c r="H6" s="253">
        <v>1460</v>
      </c>
      <c r="I6" s="254">
        <v>0</v>
      </c>
      <c r="J6" s="321"/>
      <c r="K6" s="252" t="s">
        <v>639</v>
      </c>
      <c r="L6" s="253" t="s">
        <v>639</v>
      </c>
      <c r="M6" s="254" t="s">
        <v>639</v>
      </c>
      <c r="N6" s="321" t="s">
        <v>2465</v>
      </c>
      <c r="O6" s="252" t="s">
        <v>2133</v>
      </c>
      <c r="P6" s="253">
        <v>7090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521</v>
      </c>
      <c r="B7" s="270" t="s">
        <v>734</v>
      </c>
      <c r="C7" s="252" t="s">
        <v>113</v>
      </c>
      <c r="D7" s="253">
        <v>1000</v>
      </c>
      <c r="E7" s="254">
        <v>0</v>
      </c>
      <c r="F7" s="270" t="s">
        <v>739</v>
      </c>
      <c r="G7" s="252" t="s">
        <v>115</v>
      </c>
      <c r="H7" s="253">
        <v>380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70" t="s">
        <v>735</v>
      </c>
      <c r="O7" s="252" t="s">
        <v>2161</v>
      </c>
      <c r="P7" s="253">
        <v>4500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736</v>
      </c>
      <c r="C8" s="252" t="s">
        <v>112</v>
      </c>
      <c r="D8" s="253">
        <v>1370</v>
      </c>
      <c r="E8" s="254">
        <v>0</v>
      </c>
      <c r="F8" s="270" t="s">
        <v>2653</v>
      </c>
      <c r="G8" s="252" t="s">
        <v>113</v>
      </c>
      <c r="H8" s="253">
        <v>350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270" t="s">
        <v>738</v>
      </c>
      <c r="O8" s="252" t="s">
        <v>2162</v>
      </c>
      <c r="P8" s="253">
        <v>3840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 t="s">
        <v>819</v>
      </c>
      <c r="C9" s="252" t="s">
        <v>2297</v>
      </c>
      <c r="D9" s="253">
        <v>1820</v>
      </c>
      <c r="E9" s="254">
        <v>0</v>
      </c>
      <c r="F9" s="270" t="s">
        <v>2654</v>
      </c>
      <c r="G9" s="252" t="s">
        <v>2655</v>
      </c>
      <c r="H9" s="253">
        <v>180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270" t="s">
        <v>740</v>
      </c>
      <c r="O9" s="252" t="s">
        <v>2163</v>
      </c>
      <c r="P9" s="253">
        <v>2760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 t="s">
        <v>741</v>
      </c>
      <c r="C10" s="252" t="s">
        <v>116</v>
      </c>
      <c r="D10" s="253">
        <v>1520</v>
      </c>
      <c r="E10" s="254">
        <v>0</v>
      </c>
      <c r="F10" s="258" t="s">
        <v>2656</v>
      </c>
      <c r="G10" s="252" t="s">
        <v>2657</v>
      </c>
      <c r="H10" s="253">
        <v>230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270" t="s">
        <v>742</v>
      </c>
      <c r="O10" s="252" t="s">
        <v>2164</v>
      </c>
      <c r="P10" s="253">
        <v>4550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 t="s">
        <v>743</v>
      </c>
      <c r="C11" s="252" t="s">
        <v>115</v>
      </c>
      <c r="D11" s="253">
        <v>1650</v>
      </c>
      <c r="E11" s="254">
        <v>0</v>
      </c>
      <c r="F11" s="258" t="s">
        <v>2658</v>
      </c>
      <c r="G11" s="252" t="s">
        <v>2659</v>
      </c>
      <c r="H11" s="253">
        <v>400</v>
      </c>
      <c r="I11" s="254">
        <v>0</v>
      </c>
      <c r="J11" s="258"/>
      <c r="K11" s="252" t="s">
        <v>639</v>
      </c>
      <c r="L11" s="253" t="s">
        <v>639</v>
      </c>
      <c r="M11" s="254" t="s">
        <v>639</v>
      </c>
      <c r="N11" s="270" t="s">
        <v>744</v>
      </c>
      <c r="O11" s="252" t="s">
        <v>2165</v>
      </c>
      <c r="P11" s="253">
        <v>3910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 t="s">
        <v>745</v>
      </c>
      <c r="C12" s="252" t="s">
        <v>117</v>
      </c>
      <c r="D12" s="253">
        <v>1480</v>
      </c>
      <c r="E12" s="254">
        <v>0</v>
      </c>
      <c r="F12" s="258"/>
      <c r="G12" s="252" t="s">
        <v>639</v>
      </c>
      <c r="H12" s="253" t="s">
        <v>639</v>
      </c>
      <c r="I12" s="254" t="s">
        <v>639</v>
      </c>
      <c r="J12" s="258"/>
      <c r="K12" s="252" t="s">
        <v>639</v>
      </c>
      <c r="L12" s="253" t="s">
        <v>639</v>
      </c>
      <c r="M12" s="254" t="s">
        <v>639</v>
      </c>
      <c r="N12" s="270" t="s">
        <v>746</v>
      </c>
      <c r="O12" s="252" t="s">
        <v>2166</v>
      </c>
      <c r="P12" s="253">
        <v>2300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58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747</v>
      </c>
      <c r="O13" s="252" t="s">
        <v>2167</v>
      </c>
      <c r="P13" s="253">
        <v>3370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58" t="s">
        <v>1864</v>
      </c>
      <c r="O14" s="252" t="s">
        <v>2168</v>
      </c>
      <c r="P14" s="253">
        <v>4120</v>
      </c>
      <c r="Q14" s="254">
        <v>0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58"/>
      <c r="O15" s="252" t="s">
        <v>639</v>
      </c>
      <c r="P15" s="253" t="s">
        <v>639</v>
      </c>
      <c r="Q15" s="254" t="s">
        <v>639</v>
      </c>
      <c r="R15" s="268"/>
      <c r="S15" s="252" t="s">
        <v>639</v>
      </c>
      <c r="T15" s="253" t="s">
        <v>639</v>
      </c>
      <c r="U15" s="254" t="s">
        <v>639</v>
      </c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8"/>
      <c r="O16" s="252" t="s">
        <v>639</v>
      </c>
      <c r="P16" s="253" t="s">
        <v>639</v>
      </c>
      <c r="Q16" s="254" t="s">
        <v>639</v>
      </c>
      <c r="R16" s="268"/>
      <c r="S16" s="252" t="s">
        <v>639</v>
      </c>
      <c r="T16" s="253" t="s">
        <v>639</v>
      </c>
      <c r="U16" s="254" t="s">
        <v>639</v>
      </c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 t="s">
        <v>639</v>
      </c>
      <c r="T17" s="253" t="s">
        <v>639</v>
      </c>
      <c r="U17" s="254" t="s">
        <v>639</v>
      </c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 t="s">
        <v>639</v>
      </c>
      <c r="T18" s="253" t="s">
        <v>639</v>
      </c>
      <c r="U18" s="254" t="s">
        <v>639</v>
      </c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 t="s">
        <v>639</v>
      </c>
      <c r="T19" s="253" t="s">
        <v>639</v>
      </c>
      <c r="U19" s="254" t="s">
        <v>639</v>
      </c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 t="s">
        <v>639</v>
      </c>
      <c r="T20" s="253" t="s">
        <v>639</v>
      </c>
      <c r="U20" s="254" t="s">
        <v>639</v>
      </c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 t="s">
        <v>639</v>
      </c>
      <c r="T21" s="253" t="s">
        <v>639</v>
      </c>
      <c r="U21" s="254" t="s">
        <v>639</v>
      </c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 t="s">
        <v>639</v>
      </c>
      <c r="T22" s="253" t="s">
        <v>639</v>
      </c>
      <c r="U22" s="254" t="s">
        <v>639</v>
      </c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 t="s">
        <v>639</v>
      </c>
      <c r="T23" s="253" t="s">
        <v>639</v>
      </c>
      <c r="U23" s="254" t="s">
        <v>639</v>
      </c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 t="s">
        <v>639</v>
      </c>
      <c r="T24" s="253" t="s">
        <v>639</v>
      </c>
      <c r="U24" s="254" t="s">
        <v>639</v>
      </c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 t="s">
        <v>639</v>
      </c>
      <c r="T25" s="253" t="s">
        <v>639</v>
      </c>
      <c r="U25" s="254" t="s">
        <v>639</v>
      </c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68"/>
      <c r="S26" s="252" t="s">
        <v>639</v>
      </c>
      <c r="T26" s="253" t="s">
        <v>639</v>
      </c>
      <c r="U26" s="254" t="s">
        <v>639</v>
      </c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6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6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6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6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6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6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6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6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6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6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6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6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6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6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6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6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6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6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49120</v>
      </c>
      <c r="B45" s="258"/>
      <c r="C45" s="260" t="str">
        <f>IF(D45=0,"","計")</f>
        <v>計</v>
      </c>
      <c r="D45" s="261">
        <f>SUBTOTAL(9,D6:D44)</f>
        <v>9680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3000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36440</v>
      </c>
      <c r="Q45" s="262">
        <f>SUM(Q6:Q44)</f>
        <v>0</v>
      </c>
      <c r="R45" s="26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 t="s">
        <v>639</v>
      </c>
      <c r="S47" s="536"/>
      <c r="T47" s="537"/>
      <c r="U47" s="320"/>
      <c r="V47" s="242" t="s">
        <v>639</v>
      </c>
      <c r="W47" s="536"/>
      <c r="X47" s="537"/>
      <c r="Y47" s="320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9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330">
        <v>109</v>
      </c>
      <c r="B49" s="270" t="s">
        <v>748</v>
      </c>
      <c r="C49" s="252" t="s">
        <v>118</v>
      </c>
      <c r="D49" s="253">
        <v>2240</v>
      </c>
      <c r="E49" s="254">
        <v>0</v>
      </c>
      <c r="F49" s="270" t="s">
        <v>749</v>
      </c>
      <c r="G49" s="252" t="s">
        <v>119</v>
      </c>
      <c r="H49" s="253">
        <v>1350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752</v>
      </c>
      <c r="O49" s="252" t="s">
        <v>2169</v>
      </c>
      <c r="P49" s="271">
        <v>4570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544" t="s">
        <v>522</v>
      </c>
      <c r="B50" s="270" t="s">
        <v>750</v>
      </c>
      <c r="C50" s="252" t="s">
        <v>2298</v>
      </c>
      <c r="D50" s="253">
        <v>1760</v>
      </c>
      <c r="E50" s="254">
        <v>0</v>
      </c>
      <c r="F50" s="270" t="s">
        <v>751</v>
      </c>
      <c r="G50" s="252" t="s">
        <v>120</v>
      </c>
      <c r="H50" s="253">
        <v>1200</v>
      </c>
      <c r="I50" s="254">
        <v>0</v>
      </c>
      <c r="J50" s="270"/>
      <c r="K50" s="252" t="s">
        <v>639</v>
      </c>
      <c r="L50" s="271" t="s">
        <v>639</v>
      </c>
      <c r="M50" s="254" t="s">
        <v>639</v>
      </c>
      <c r="N50" s="270" t="s">
        <v>754</v>
      </c>
      <c r="O50" s="252" t="s">
        <v>2170</v>
      </c>
      <c r="P50" s="271">
        <v>3820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544"/>
      <c r="B51" s="270" t="s">
        <v>753</v>
      </c>
      <c r="C51" s="252" t="s">
        <v>70</v>
      </c>
      <c r="D51" s="253">
        <v>1260</v>
      </c>
      <c r="E51" s="254">
        <v>0</v>
      </c>
      <c r="F51" s="270" t="s">
        <v>756</v>
      </c>
      <c r="G51" s="252" t="s">
        <v>121</v>
      </c>
      <c r="H51" s="253">
        <v>130</v>
      </c>
      <c r="I51" s="254">
        <v>0</v>
      </c>
      <c r="J51" s="270"/>
      <c r="K51" s="252" t="s">
        <v>639</v>
      </c>
      <c r="L51" s="271" t="s">
        <v>639</v>
      </c>
      <c r="M51" s="254" t="s">
        <v>639</v>
      </c>
      <c r="N51" s="270" t="s">
        <v>757</v>
      </c>
      <c r="O51" s="252" t="s">
        <v>2171</v>
      </c>
      <c r="P51" s="271">
        <v>4380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544"/>
      <c r="B52" s="270" t="s">
        <v>755</v>
      </c>
      <c r="C52" s="252" t="s">
        <v>121</v>
      </c>
      <c r="D52" s="253">
        <v>970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758</v>
      </c>
      <c r="O52" s="252" t="s">
        <v>2172</v>
      </c>
      <c r="P52" s="271">
        <v>2780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544"/>
      <c r="B53" s="291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759</v>
      </c>
      <c r="O53" s="252" t="s">
        <v>2173</v>
      </c>
      <c r="P53" s="271">
        <v>3720</v>
      </c>
      <c r="Q53" s="254">
        <v>0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544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3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544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6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544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6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544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6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6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6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28180</v>
      </c>
      <c r="B75" s="279"/>
      <c r="C75" s="260" t="str">
        <f>IF(D75=0,"","計")</f>
        <v>計</v>
      </c>
      <c r="D75" s="275">
        <f>SUBTOTAL(9,D49:D74)</f>
        <v>6230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2680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19270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324"/>
      <c r="C77" s="538"/>
      <c r="D77" s="539"/>
      <c r="E77" s="540"/>
      <c r="F77" s="325"/>
      <c r="G77" s="538"/>
      <c r="H77" s="539"/>
      <c r="I77" s="540"/>
      <c r="J77" s="324"/>
      <c r="K77" s="538"/>
      <c r="L77" s="539"/>
      <c r="M77" s="540"/>
      <c r="N77" s="325"/>
      <c r="O77" s="538"/>
      <c r="P77" s="539"/>
      <c r="Q77" s="540"/>
      <c r="R77" s="325"/>
      <c r="S77" s="538"/>
      <c r="T77" s="539"/>
      <c r="U77" s="540"/>
      <c r="V77" s="326"/>
      <c r="W77" s="327"/>
      <c r="X77" s="328"/>
      <c r="Y77" s="329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535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535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535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535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535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535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535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535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38"/>
      <c r="D97" s="539"/>
      <c r="E97" s="540"/>
      <c r="F97" s="325"/>
      <c r="G97" s="538"/>
      <c r="H97" s="539"/>
      <c r="I97" s="540"/>
      <c r="J97" s="324"/>
      <c r="K97" s="538"/>
      <c r="L97" s="539"/>
      <c r="M97" s="540"/>
      <c r="N97" s="325"/>
      <c r="O97" s="538"/>
      <c r="P97" s="539"/>
      <c r="Q97" s="540"/>
      <c r="R97" s="325"/>
      <c r="S97" s="538"/>
      <c r="T97" s="539"/>
      <c r="U97" s="540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ht="13.5" hidden="1" customHeight="1">
      <c r="A100" s="535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535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35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35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35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35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s="238" customFormat="1" ht="13.5" hidden="1" customHeight="1">
      <c r="A106" s="535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s="238" customFormat="1" ht="13.5" hidden="1" customHeight="1">
      <c r="A107" s="535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77300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MOKUJI!B10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札幌市西区読売</v>
      </c>
      <c r="C151" s="314"/>
      <c r="D151" s="314"/>
      <c r="E151" s="314"/>
      <c r="F151" s="313" t="str">
        <f>IF(G4="","",CONCATENATE($A7,G4))</f>
        <v>札幌市西区朝日</v>
      </c>
      <c r="G151" s="314"/>
      <c r="H151" s="314"/>
      <c r="I151" s="314"/>
      <c r="J151" s="313" t="str">
        <f>IF(K4="","",CONCATENATE($A7,K4))</f>
        <v>札幌市西区毎日</v>
      </c>
      <c r="K151" s="314"/>
      <c r="L151" s="314"/>
      <c r="M151" s="314"/>
      <c r="N151" s="313" t="str">
        <f>IF(O4="","",CONCATENATE($A7,O4))</f>
        <v>札幌市西区北海道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札幌市手稲区読売</v>
      </c>
      <c r="C153" s="317"/>
      <c r="D153" s="317"/>
      <c r="E153" s="317"/>
      <c r="F153" s="316" t="str">
        <f>IF(G47="","",CONCATENATE($A50,G47))</f>
        <v>札幌市手稲区朝日</v>
      </c>
      <c r="G153" s="317"/>
      <c r="H153" s="317"/>
      <c r="I153" s="317"/>
      <c r="J153" s="316" t="str">
        <f>IF(K47="","",CONCATENATE($A50,K47))</f>
        <v>札幌市手稲区毎日</v>
      </c>
      <c r="K153" s="317"/>
      <c r="L153" s="317"/>
      <c r="M153" s="317"/>
      <c r="N153" s="316" t="str">
        <f>IF(O47="","",CONCATENATE($A50,O47))</f>
        <v>札幌市手稲区北海道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7">
    <mergeCell ref="A80:A87"/>
    <mergeCell ref="C97:E97"/>
    <mergeCell ref="A100:A107"/>
    <mergeCell ref="B117:E134"/>
    <mergeCell ref="A117:A124"/>
    <mergeCell ref="V136:Y136"/>
    <mergeCell ref="R135:U135"/>
    <mergeCell ref="V135:Y135"/>
    <mergeCell ref="B135:E135"/>
    <mergeCell ref="F135:I135"/>
    <mergeCell ref="J135:M135"/>
    <mergeCell ref="N135:Q135"/>
    <mergeCell ref="J117:M134"/>
    <mergeCell ref="F117:I134"/>
    <mergeCell ref="G97:I97"/>
    <mergeCell ref="C77:E77"/>
    <mergeCell ref="G77:I77"/>
    <mergeCell ref="K77:M77"/>
    <mergeCell ref="K97:M97"/>
    <mergeCell ref="A50:A57"/>
    <mergeCell ref="K47:M47"/>
    <mergeCell ref="C47:E47"/>
    <mergeCell ref="G47:I47"/>
    <mergeCell ref="K4:M4"/>
    <mergeCell ref="G4:I4"/>
    <mergeCell ref="C4:E4"/>
    <mergeCell ref="A7:A14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6</v>
      </c>
      <c r="Z2" s="402" t="s">
        <v>2105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 t="s">
        <v>639</v>
      </c>
      <c r="S4" s="536"/>
      <c r="T4" s="537"/>
      <c r="U4" s="320"/>
      <c r="V4" s="242" t="s">
        <v>639</v>
      </c>
      <c r="W4" s="536"/>
      <c r="X4" s="537"/>
      <c r="Y4" s="320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9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105</v>
      </c>
      <c r="B6" s="270" t="s">
        <v>760</v>
      </c>
      <c r="C6" s="252" t="s">
        <v>122</v>
      </c>
      <c r="D6" s="253">
        <v>1170</v>
      </c>
      <c r="E6" s="254">
        <v>0</v>
      </c>
      <c r="F6" s="270" t="s">
        <v>761</v>
      </c>
      <c r="G6" s="252" t="s">
        <v>123</v>
      </c>
      <c r="H6" s="253">
        <v>630</v>
      </c>
      <c r="I6" s="254">
        <v>0</v>
      </c>
      <c r="J6" s="270" t="s">
        <v>764</v>
      </c>
      <c r="K6" s="252" t="s">
        <v>122</v>
      </c>
      <c r="L6" s="253">
        <v>270</v>
      </c>
      <c r="M6" s="254">
        <v>0</v>
      </c>
      <c r="N6" s="321" t="s">
        <v>762</v>
      </c>
      <c r="O6" s="252" t="s">
        <v>2174</v>
      </c>
      <c r="P6" s="253">
        <v>3810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523</v>
      </c>
      <c r="B7" s="270" t="s">
        <v>766</v>
      </c>
      <c r="C7" s="252" t="s">
        <v>124</v>
      </c>
      <c r="D7" s="253">
        <v>440</v>
      </c>
      <c r="E7" s="254">
        <v>0</v>
      </c>
      <c r="F7" s="270" t="s">
        <v>763</v>
      </c>
      <c r="G7" s="252" t="s">
        <v>125</v>
      </c>
      <c r="H7" s="253">
        <v>1150</v>
      </c>
      <c r="I7" s="254">
        <v>0</v>
      </c>
      <c r="J7" s="270" t="s">
        <v>768</v>
      </c>
      <c r="K7" s="252" t="s">
        <v>128</v>
      </c>
      <c r="L7" s="253">
        <v>580</v>
      </c>
      <c r="M7" s="254">
        <v>0</v>
      </c>
      <c r="N7" s="270" t="s">
        <v>765</v>
      </c>
      <c r="O7" s="252" t="s">
        <v>2175</v>
      </c>
      <c r="P7" s="253">
        <v>2960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770</v>
      </c>
      <c r="C8" s="252" t="s">
        <v>128</v>
      </c>
      <c r="D8" s="253">
        <v>710</v>
      </c>
      <c r="E8" s="254">
        <v>0</v>
      </c>
      <c r="F8" s="270" t="s">
        <v>767</v>
      </c>
      <c r="G8" s="252" t="s">
        <v>127</v>
      </c>
      <c r="H8" s="253">
        <v>450</v>
      </c>
      <c r="I8" s="254">
        <v>0</v>
      </c>
      <c r="J8" s="270" t="s">
        <v>772</v>
      </c>
      <c r="K8" s="252" t="s">
        <v>125</v>
      </c>
      <c r="L8" s="253">
        <v>320</v>
      </c>
      <c r="M8" s="254">
        <v>0</v>
      </c>
      <c r="N8" s="270" t="s">
        <v>769</v>
      </c>
      <c r="O8" s="252" t="s">
        <v>2176</v>
      </c>
      <c r="P8" s="253">
        <v>2810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 t="s">
        <v>820</v>
      </c>
      <c r="C9" s="252" t="s">
        <v>130</v>
      </c>
      <c r="D9" s="253">
        <v>1830</v>
      </c>
      <c r="E9" s="254">
        <v>0</v>
      </c>
      <c r="F9" s="270" t="s">
        <v>771</v>
      </c>
      <c r="G9" s="252" t="s">
        <v>129</v>
      </c>
      <c r="H9" s="253">
        <v>1180</v>
      </c>
      <c r="I9" s="254">
        <v>0</v>
      </c>
      <c r="J9" s="270" t="s">
        <v>775</v>
      </c>
      <c r="K9" s="252" t="s">
        <v>131</v>
      </c>
      <c r="L9" s="253">
        <v>150</v>
      </c>
      <c r="M9" s="254">
        <v>0</v>
      </c>
      <c r="N9" s="270" t="s">
        <v>773</v>
      </c>
      <c r="O9" s="252" t="s">
        <v>2177</v>
      </c>
      <c r="P9" s="253">
        <v>2000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 t="s">
        <v>777</v>
      </c>
      <c r="C10" s="252" t="s">
        <v>125</v>
      </c>
      <c r="D10" s="253">
        <v>820</v>
      </c>
      <c r="E10" s="254">
        <v>0</v>
      </c>
      <c r="F10" s="270" t="s">
        <v>774</v>
      </c>
      <c r="G10" s="252" t="s">
        <v>126</v>
      </c>
      <c r="H10" s="253">
        <v>250</v>
      </c>
      <c r="I10" s="254">
        <v>0</v>
      </c>
      <c r="J10" s="270" t="s">
        <v>781</v>
      </c>
      <c r="K10" s="252" t="s">
        <v>133</v>
      </c>
      <c r="L10" s="253">
        <v>50</v>
      </c>
      <c r="M10" s="254">
        <v>0</v>
      </c>
      <c r="N10" s="270" t="s">
        <v>776</v>
      </c>
      <c r="O10" s="252" t="s">
        <v>2441</v>
      </c>
      <c r="P10" s="253">
        <v>2560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 t="s">
        <v>780</v>
      </c>
      <c r="C11" s="252" t="s">
        <v>132</v>
      </c>
      <c r="D11" s="253">
        <v>900</v>
      </c>
      <c r="E11" s="254">
        <v>0</v>
      </c>
      <c r="F11" s="270" t="s">
        <v>778</v>
      </c>
      <c r="G11" s="252" t="s">
        <v>122</v>
      </c>
      <c r="H11" s="253">
        <v>190</v>
      </c>
      <c r="I11" s="254">
        <v>0</v>
      </c>
      <c r="J11" s="270" t="s">
        <v>2470</v>
      </c>
      <c r="K11" s="252" t="s">
        <v>2471</v>
      </c>
      <c r="L11" s="253">
        <v>40</v>
      </c>
      <c r="M11" s="254">
        <v>0</v>
      </c>
      <c r="N11" s="270" t="s">
        <v>779</v>
      </c>
      <c r="O11" s="252" t="s">
        <v>2178</v>
      </c>
      <c r="P11" s="253">
        <v>2720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 t="s">
        <v>783</v>
      </c>
      <c r="C12" s="252" t="s">
        <v>129</v>
      </c>
      <c r="D12" s="253">
        <v>1100</v>
      </c>
      <c r="E12" s="254">
        <v>0</v>
      </c>
      <c r="F12" s="258" t="s">
        <v>2036</v>
      </c>
      <c r="G12" s="252" t="s">
        <v>2037</v>
      </c>
      <c r="H12" s="253">
        <v>630</v>
      </c>
      <c r="I12" s="254">
        <v>0</v>
      </c>
      <c r="J12" s="270" t="s">
        <v>2472</v>
      </c>
      <c r="K12" s="252" t="s">
        <v>2473</v>
      </c>
      <c r="L12" s="253">
        <v>60</v>
      </c>
      <c r="M12" s="254">
        <v>0</v>
      </c>
      <c r="N12" s="270" t="s">
        <v>782</v>
      </c>
      <c r="O12" s="252" t="s">
        <v>2179</v>
      </c>
      <c r="P12" s="253">
        <v>3870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784</v>
      </c>
      <c r="O13" s="252" t="s">
        <v>2180</v>
      </c>
      <c r="P13" s="253">
        <v>3450</v>
      </c>
      <c r="Q13" s="254">
        <v>0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 t="s">
        <v>785</v>
      </c>
      <c r="O14" s="252" t="s">
        <v>2181</v>
      </c>
      <c r="P14" s="253">
        <v>3470</v>
      </c>
      <c r="Q14" s="254">
        <v>0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 t="s">
        <v>786</v>
      </c>
      <c r="O15" s="252" t="s">
        <v>2182</v>
      </c>
      <c r="P15" s="253">
        <v>2770</v>
      </c>
      <c r="Q15" s="254">
        <v>0</v>
      </c>
      <c r="R15" s="268"/>
      <c r="S15" s="252"/>
      <c r="T15" s="253"/>
      <c r="U15" s="254"/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 t="s">
        <v>787</v>
      </c>
      <c r="O16" s="252" t="s">
        <v>2183</v>
      </c>
      <c r="P16" s="253">
        <v>2800</v>
      </c>
      <c r="Q16" s="254">
        <v>0</v>
      </c>
      <c r="R16" s="268"/>
      <c r="S16" s="252"/>
      <c r="T16" s="253"/>
      <c r="U16" s="254"/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68"/>
      <c r="S17" s="252"/>
      <c r="T17" s="253"/>
      <c r="U17" s="254"/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/>
      <c r="T18" s="253"/>
      <c r="U18" s="254"/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/>
      <c r="T19" s="253"/>
      <c r="U19" s="254"/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/>
      <c r="T20" s="253"/>
      <c r="U20" s="254"/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/>
      <c r="T21" s="253"/>
      <c r="U21" s="254"/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/>
      <c r="T22" s="253"/>
      <c r="U22" s="254"/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/>
      <c r="T23" s="253"/>
      <c r="U23" s="254"/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/>
      <c r="T24" s="253"/>
      <c r="U24" s="254"/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/>
      <c r="T25" s="253"/>
      <c r="U25" s="254"/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68"/>
      <c r="S26" s="252"/>
      <c r="T26" s="253"/>
      <c r="U26" s="254"/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68"/>
      <c r="S27" s="252" t="s">
        <v>639</v>
      </c>
      <c r="T27" s="253" t="s">
        <v>639</v>
      </c>
      <c r="U27" s="254" t="s">
        <v>639</v>
      </c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68"/>
      <c r="S28" s="252" t="s">
        <v>639</v>
      </c>
      <c r="T28" s="253" t="s">
        <v>639</v>
      </c>
      <c r="U28" s="254" t="s">
        <v>639</v>
      </c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68"/>
      <c r="S29" s="252" t="s">
        <v>639</v>
      </c>
      <c r="T29" s="253" t="s">
        <v>639</v>
      </c>
      <c r="U29" s="254" t="s">
        <v>639</v>
      </c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68"/>
      <c r="S30" s="252" t="s">
        <v>639</v>
      </c>
      <c r="T30" s="253" t="s">
        <v>639</v>
      </c>
      <c r="U30" s="254" t="s">
        <v>639</v>
      </c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6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6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6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6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6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6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6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6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6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6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6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6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6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6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46140</v>
      </c>
      <c r="B45" s="258"/>
      <c r="C45" s="260" t="str">
        <f>IF(D45=0,"","計")</f>
        <v>計</v>
      </c>
      <c r="D45" s="261">
        <f>SUBTOTAL(9,D6:D44)</f>
        <v>6970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4480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1470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33220</v>
      </c>
      <c r="Q45" s="262">
        <f>SUM(Q6:Q44)</f>
        <v>0</v>
      </c>
      <c r="R45" s="26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>
        <v>0</v>
      </c>
      <c r="C46" s="265"/>
      <c r="D46" s="266"/>
      <c r="E46" s="254"/>
      <c r="F46" s="267">
        <v>0</v>
      </c>
      <c r="G46" s="265"/>
      <c r="H46" s="266"/>
      <c r="I46" s="254"/>
      <c r="J46" s="267">
        <v>0</v>
      </c>
      <c r="K46" s="265"/>
      <c r="L46" s="266"/>
      <c r="M46" s="254"/>
      <c r="N46" s="267">
        <v>0</v>
      </c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 t="s">
        <v>639</v>
      </c>
      <c r="S47" s="536"/>
      <c r="T47" s="537"/>
      <c r="U47" s="320"/>
      <c r="V47" s="242" t="s">
        <v>639</v>
      </c>
      <c r="W47" s="536"/>
      <c r="X47" s="537"/>
      <c r="Y47" s="320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9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330">
        <v>110</v>
      </c>
      <c r="B49" s="270" t="s">
        <v>790</v>
      </c>
      <c r="C49" s="252" t="s">
        <v>135</v>
      </c>
      <c r="D49" s="253">
        <v>1210</v>
      </c>
      <c r="E49" s="254">
        <v>0</v>
      </c>
      <c r="F49" s="270" t="s">
        <v>788</v>
      </c>
      <c r="G49" s="252" t="s">
        <v>135</v>
      </c>
      <c r="H49" s="253">
        <v>500</v>
      </c>
      <c r="I49" s="254">
        <v>0</v>
      </c>
      <c r="J49" s="270" t="s">
        <v>792</v>
      </c>
      <c r="K49" s="252" t="s">
        <v>137</v>
      </c>
      <c r="L49" s="271">
        <v>780</v>
      </c>
      <c r="M49" s="254">
        <v>0</v>
      </c>
      <c r="N49" s="270" t="s">
        <v>789</v>
      </c>
      <c r="O49" s="252" t="s">
        <v>2184</v>
      </c>
      <c r="P49" s="271">
        <v>3910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544" t="s">
        <v>1959</v>
      </c>
      <c r="B50" s="270" t="s">
        <v>794</v>
      </c>
      <c r="C50" s="252" t="s">
        <v>136</v>
      </c>
      <c r="D50" s="253">
        <v>1290</v>
      </c>
      <c r="E50" s="254">
        <v>0</v>
      </c>
      <c r="F50" s="270" t="s">
        <v>791</v>
      </c>
      <c r="G50" s="252" t="s">
        <v>136</v>
      </c>
      <c r="H50" s="253">
        <v>1050</v>
      </c>
      <c r="I50" s="254">
        <v>0</v>
      </c>
      <c r="J50" s="270" t="s">
        <v>2451</v>
      </c>
      <c r="K50" s="252" t="s">
        <v>134</v>
      </c>
      <c r="L50" s="271">
        <v>110</v>
      </c>
      <c r="M50" s="254">
        <v>0</v>
      </c>
      <c r="N50" s="270" t="s">
        <v>793</v>
      </c>
      <c r="O50" s="252" t="s">
        <v>2185</v>
      </c>
      <c r="P50" s="271">
        <v>5070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544"/>
      <c r="B51" s="270" t="s">
        <v>797</v>
      </c>
      <c r="C51" s="252" t="s">
        <v>139</v>
      </c>
      <c r="D51" s="253">
        <v>260</v>
      </c>
      <c r="E51" s="254">
        <v>0</v>
      </c>
      <c r="F51" s="270" t="s">
        <v>795</v>
      </c>
      <c r="G51" s="252" t="s">
        <v>138</v>
      </c>
      <c r="H51" s="253">
        <v>520</v>
      </c>
      <c r="I51" s="254">
        <v>0</v>
      </c>
      <c r="J51" s="279" t="s">
        <v>2474</v>
      </c>
      <c r="K51" s="252" t="s">
        <v>138</v>
      </c>
      <c r="L51" s="271">
        <v>35</v>
      </c>
      <c r="M51" s="254">
        <v>0</v>
      </c>
      <c r="N51" s="270" t="s">
        <v>796</v>
      </c>
      <c r="O51" s="252" t="s">
        <v>2186</v>
      </c>
      <c r="P51" s="271">
        <v>1220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544"/>
      <c r="B52" s="270" t="s">
        <v>800</v>
      </c>
      <c r="C52" s="252" t="s">
        <v>140</v>
      </c>
      <c r="D52" s="253">
        <v>450</v>
      </c>
      <c r="E52" s="254">
        <v>0</v>
      </c>
      <c r="F52" s="270" t="s">
        <v>798</v>
      </c>
      <c r="G52" s="252" t="s">
        <v>134</v>
      </c>
      <c r="H52" s="253">
        <v>880</v>
      </c>
      <c r="I52" s="254">
        <v>0</v>
      </c>
      <c r="J52" s="279" t="s">
        <v>2475</v>
      </c>
      <c r="K52" s="252" t="s">
        <v>2476</v>
      </c>
      <c r="L52" s="271">
        <v>5</v>
      </c>
      <c r="M52" s="254">
        <v>0</v>
      </c>
      <c r="N52" s="270" t="s">
        <v>799</v>
      </c>
      <c r="O52" s="252" t="s">
        <v>2187</v>
      </c>
      <c r="P52" s="271">
        <v>6580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544"/>
      <c r="B53" s="270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9"/>
      <c r="K53" s="252" t="s">
        <v>639</v>
      </c>
      <c r="L53" s="271" t="s">
        <v>639</v>
      </c>
      <c r="M53" s="254" t="s">
        <v>639</v>
      </c>
      <c r="N53" s="333"/>
      <c r="O53" s="252" t="s">
        <v>639</v>
      </c>
      <c r="P53" s="271" t="s">
        <v>639</v>
      </c>
      <c r="Q53" s="254" t="s">
        <v>639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544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333"/>
      <c r="O54" s="252" t="s">
        <v>639</v>
      </c>
      <c r="P54" s="271" t="s">
        <v>639</v>
      </c>
      <c r="Q54" s="254" t="s">
        <v>639</v>
      </c>
      <c r="R54" s="273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544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6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544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6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544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6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6"/>
      <c r="S58" s="274"/>
      <c r="T58" s="275"/>
      <c r="U58" s="254"/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6"/>
      <c r="S59" s="274"/>
      <c r="T59" s="275"/>
      <c r="U59" s="254"/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/>
      <c r="T60" s="275"/>
      <c r="U60" s="254"/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/>
      <c r="T61" s="275"/>
      <c r="U61" s="254"/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/>
      <c r="T62" s="275"/>
      <c r="U62" s="254"/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23870</v>
      </c>
      <c r="B75" s="279"/>
      <c r="C75" s="260" t="str">
        <f>IF(D75=0,"","計")</f>
        <v>計</v>
      </c>
      <c r="D75" s="275">
        <f>SUBTOTAL(9,D49:D74)</f>
        <v>3210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2950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930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16780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324"/>
      <c r="C77" s="538"/>
      <c r="D77" s="539"/>
      <c r="E77" s="540"/>
      <c r="F77" s="325"/>
      <c r="G77" s="538"/>
      <c r="H77" s="539"/>
      <c r="I77" s="540"/>
      <c r="J77" s="324"/>
      <c r="K77" s="538"/>
      <c r="L77" s="539"/>
      <c r="M77" s="540"/>
      <c r="N77" s="325"/>
      <c r="O77" s="538"/>
      <c r="P77" s="539"/>
      <c r="Q77" s="540"/>
      <c r="R77" s="325"/>
      <c r="S77" s="538"/>
      <c r="T77" s="539"/>
      <c r="U77" s="540"/>
      <c r="V77" s="326"/>
      <c r="W77" s="327"/>
      <c r="X77" s="328"/>
      <c r="Y77" s="329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535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535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535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535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535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535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535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535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38"/>
      <c r="D97" s="539"/>
      <c r="E97" s="540"/>
      <c r="F97" s="325"/>
      <c r="G97" s="538"/>
      <c r="H97" s="539"/>
      <c r="I97" s="540"/>
      <c r="J97" s="324"/>
      <c r="K97" s="538"/>
      <c r="L97" s="539"/>
      <c r="M97" s="540"/>
      <c r="N97" s="325"/>
      <c r="O97" s="538"/>
      <c r="P97" s="539"/>
      <c r="Q97" s="540"/>
      <c r="R97" s="325"/>
      <c r="S97" s="538"/>
      <c r="T97" s="539"/>
      <c r="U97" s="540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ht="13.5" hidden="1" customHeight="1">
      <c r="A100" s="535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535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35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35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35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35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535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535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s="238" customFormat="1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s="238" customFormat="1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70010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MOKUJI!B11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札幌市豊平区読売</v>
      </c>
      <c r="C151" s="314"/>
      <c r="D151" s="314"/>
      <c r="E151" s="314"/>
      <c r="F151" s="313" t="str">
        <f>IF(G4="","",CONCATENATE($A7,G4))</f>
        <v>札幌市豊平区朝日</v>
      </c>
      <c r="G151" s="314"/>
      <c r="H151" s="314"/>
      <c r="I151" s="314"/>
      <c r="J151" s="313" t="str">
        <f>IF(K4="","",CONCATENATE($A7,K4))</f>
        <v>札幌市豊平区毎日</v>
      </c>
      <c r="K151" s="314"/>
      <c r="L151" s="314"/>
      <c r="M151" s="314"/>
      <c r="N151" s="313" t="str">
        <f>IF(O4="","",CONCATENATE($A7,O4))</f>
        <v>札幌市豊平区北海道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札幌市清田区読売</v>
      </c>
      <c r="C153" s="317"/>
      <c r="D153" s="317"/>
      <c r="E153" s="317"/>
      <c r="F153" s="316" t="str">
        <f>IF(G47="","",CONCATENATE($A50,G47))</f>
        <v>札幌市清田区朝日</v>
      </c>
      <c r="G153" s="317"/>
      <c r="H153" s="317"/>
      <c r="I153" s="317"/>
      <c r="J153" s="316" t="str">
        <f>IF(K47="","",CONCATENATE($A50,K47))</f>
        <v>札幌市清田区毎日</v>
      </c>
      <c r="K153" s="317"/>
      <c r="L153" s="317"/>
      <c r="M153" s="317"/>
      <c r="N153" s="316" t="str">
        <f>IF(O47="","",CONCATENATE($A50,O47))</f>
        <v>札幌市清田区北海道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7"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W1:X1"/>
    <mergeCell ref="R2:X2"/>
    <mergeCell ref="Q1:R1"/>
    <mergeCell ref="S1:T1"/>
    <mergeCell ref="U1:V1"/>
    <mergeCell ref="J1:M1"/>
    <mergeCell ref="N1:O1"/>
    <mergeCell ref="O4:Q4"/>
    <mergeCell ref="N2:O2"/>
    <mergeCell ref="P2:Q2"/>
    <mergeCell ref="J2:K2"/>
    <mergeCell ref="L2:M2"/>
    <mergeCell ref="K4:M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7</v>
      </c>
      <c r="Z2" s="402" t="s">
        <v>2104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337" t="s">
        <v>631</v>
      </c>
      <c r="C4" s="493" t="s">
        <v>666</v>
      </c>
      <c r="D4" s="494"/>
      <c r="E4" s="495"/>
      <c r="F4" s="338" t="s">
        <v>632</v>
      </c>
      <c r="G4" s="493" t="s">
        <v>633</v>
      </c>
      <c r="H4" s="494"/>
      <c r="I4" s="495"/>
      <c r="J4" s="338" t="s">
        <v>634</v>
      </c>
      <c r="K4" s="493" t="s">
        <v>635</v>
      </c>
      <c r="L4" s="494"/>
      <c r="M4" s="495"/>
      <c r="N4" s="338" t="s">
        <v>636</v>
      </c>
      <c r="O4" s="493" t="s">
        <v>612</v>
      </c>
      <c r="P4" s="494"/>
      <c r="Q4" s="495"/>
      <c r="R4" s="338" t="s">
        <v>639</v>
      </c>
      <c r="S4" s="536"/>
      <c r="T4" s="537"/>
      <c r="U4" s="320"/>
      <c r="V4" s="338" t="s">
        <v>639</v>
      </c>
      <c r="W4" s="536"/>
      <c r="X4" s="537"/>
      <c r="Y4" s="320"/>
    </row>
    <row r="5" spans="1:26" s="243" customFormat="1" ht="12.75" customHeight="1">
      <c r="A5" s="339">
        <v>1</v>
      </c>
      <c r="B5" s="245" t="s">
        <v>640</v>
      </c>
      <c r="C5" s="340" t="s">
        <v>641</v>
      </c>
      <c r="D5" s="247" t="s">
        <v>642</v>
      </c>
      <c r="E5" s="247"/>
      <c r="F5" s="245" t="s">
        <v>640</v>
      </c>
      <c r="G5" s="340" t="s">
        <v>641</v>
      </c>
      <c r="H5" s="247" t="s">
        <v>642</v>
      </c>
      <c r="I5" s="247"/>
      <c r="J5" s="245" t="s">
        <v>640</v>
      </c>
      <c r="K5" s="340" t="s">
        <v>641</v>
      </c>
      <c r="L5" s="247" t="s">
        <v>642</v>
      </c>
      <c r="M5" s="247"/>
      <c r="N5" s="245" t="s">
        <v>640</v>
      </c>
      <c r="O5" s="340" t="s">
        <v>641</v>
      </c>
      <c r="P5" s="247" t="s">
        <v>642</v>
      </c>
      <c r="Q5" s="247"/>
      <c r="R5" s="245" t="s">
        <v>640</v>
      </c>
      <c r="S5" s="340" t="s">
        <v>641</v>
      </c>
      <c r="T5" s="247" t="s">
        <v>642</v>
      </c>
      <c r="U5" s="249"/>
      <c r="V5" s="245" t="s">
        <v>640</v>
      </c>
      <c r="W5" s="340" t="s">
        <v>641</v>
      </c>
      <c r="X5" s="247" t="s">
        <v>642</v>
      </c>
      <c r="Y5" s="249"/>
    </row>
    <row r="6" spans="1:26" s="256" customFormat="1" ht="12.75" customHeight="1">
      <c r="A6" s="250">
        <v>104</v>
      </c>
      <c r="B6" s="251" t="s">
        <v>801</v>
      </c>
      <c r="C6" s="252" t="s">
        <v>141</v>
      </c>
      <c r="D6" s="253">
        <v>990</v>
      </c>
      <c r="E6" s="254">
        <v>0</v>
      </c>
      <c r="F6" s="251" t="s">
        <v>802</v>
      </c>
      <c r="G6" s="252" t="s">
        <v>142</v>
      </c>
      <c r="H6" s="253">
        <v>140</v>
      </c>
      <c r="I6" s="254">
        <v>0</v>
      </c>
      <c r="J6" s="251" t="s">
        <v>2452</v>
      </c>
      <c r="K6" s="252" t="s">
        <v>145</v>
      </c>
      <c r="L6" s="253">
        <v>60</v>
      </c>
      <c r="M6" s="254">
        <v>0</v>
      </c>
      <c r="N6" s="251" t="s">
        <v>803</v>
      </c>
      <c r="O6" s="252" t="s">
        <v>2188</v>
      </c>
      <c r="P6" s="253">
        <v>2400</v>
      </c>
      <c r="Q6" s="254">
        <v>0</v>
      </c>
      <c r="R6" s="322"/>
      <c r="S6" s="252"/>
      <c r="T6" s="253"/>
      <c r="U6" s="254"/>
      <c r="V6" s="322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1960</v>
      </c>
      <c r="B7" s="255" t="s">
        <v>804</v>
      </c>
      <c r="C7" s="252" t="s">
        <v>143</v>
      </c>
      <c r="D7" s="253">
        <v>980</v>
      </c>
      <c r="E7" s="254">
        <v>0</v>
      </c>
      <c r="F7" s="255" t="s">
        <v>805</v>
      </c>
      <c r="G7" s="252" t="s">
        <v>141</v>
      </c>
      <c r="H7" s="253">
        <v>550</v>
      </c>
      <c r="I7" s="254">
        <v>0</v>
      </c>
      <c r="J7" s="255" t="s">
        <v>2477</v>
      </c>
      <c r="K7" s="252" t="s">
        <v>2478</v>
      </c>
      <c r="L7" s="253">
        <v>40</v>
      </c>
      <c r="M7" s="254">
        <v>0</v>
      </c>
      <c r="N7" s="255" t="s">
        <v>806</v>
      </c>
      <c r="O7" s="252" t="s">
        <v>2189</v>
      </c>
      <c r="P7" s="253">
        <v>1660</v>
      </c>
      <c r="Q7" s="254">
        <v>0</v>
      </c>
      <c r="R7" s="323"/>
      <c r="S7" s="252"/>
      <c r="T7" s="253"/>
      <c r="U7" s="254"/>
      <c r="V7" s="323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55" t="s">
        <v>807</v>
      </c>
      <c r="C8" s="252" t="s">
        <v>142</v>
      </c>
      <c r="D8" s="253">
        <v>500</v>
      </c>
      <c r="E8" s="254">
        <v>0</v>
      </c>
      <c r="F8" s="255" t="s">
        <v>2424</v>
      </c>
      <c r="G8" s="252" t="s">
        <v>2466</v>
      </c>
      <c r="H8" s="253">
        <v>80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810</v>
      </c>
      <c r="O8" s="252" t="s">
        <v>2190</v>
      </c>
      <c r="P8" s="253">
        <v>4050</v>
      </c>
      <c r="Q8" s="254">
        <v>0</v>
      </c>
      <c r="R8" s="323"/>
      <c r="S8" s="252"/>
      <c r="T8" s="253"/>
      <c r="U8" s="254"/>
      <c r="V8" s="323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55" t="s">
        <v>821</v>
      </c>
      <c r="C9" s="252" t="s">
        <v>144</v>
      </c>
      <c r="D9" s="253">
        <v>1230</v>
      </c>
      <c r="E9" s="254">
        <v>0</v>
      </c>
      <c r="F9" s="255" t="s">
        <v>808</v>
      </c>
      <c r="G9" s="252" t="s">
        <v>144</v>
      </c>
      <c r="H9" s="253">
        <v>750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812</v>
      </c>
      <c r="O9" s="252" t="s">
        <v>2191</v>
      </c>
      <c r="P9" s="253">
        <v>2650</v>
      </c>
      <c r="Q9" s="254">
        <v>0</v>
      </c>
      <c r="R9" s="323"/>
      <c r="S9" s="252"/>
      <c r="T9" s="253"/>
      <c r="U9" s="254"/>
      <c r="V9" s="323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55" t="s">
        <v>813</v>
      </c>
      <c r="C10" s="252" t="s">
        <v>145</v>
      </c>
      <c r="D10" s="253">
        <v>1500</v>
      </c>
      <c r="E10" s="254">
        <v>0</v>
      </c>
      <c r="F10" s="255" t="s">
        <v>811</v>
      </c>
      <c r="G10" s="252" t="s">
        <v>145</v>
      </c>
      <c r="H10" s="253">
        <v>400</v>
      </c>
      <c r="I10" s="254">
        <v>0</v>
      </c>
      <c r="J10" s="255"/>
      <c r="K10" s="252" t="s">
        <v>639</v>
      </c>
      <c r="L10" s="253" t="s">
        <v>639</v>
      </c>
      <c r="M10" s="254" t="s">
        <v>639</v>
      </c>
      <c r="N10" s="255" t="s">
        <v>815</v>
      </c>
      <c r="O10" s="252" t="s">
        <v>2192</v>
      </c>
      <c r="P10" s="253">
        <v>4710</v>
      </c>
      <c r="Q10" s="254">
        <v>0</v>
      </c>
      <c r="R10" s="323"/>
      <c r="S10" s="252"/>
      <c r="T10" s="253"/>
      <c r="U10" s="254"/>
      <c r="V10" s="323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341"/>
      <c r="C11" s="252" t="s">
        <v>639</v>
      </c>
      <c r="D11" s="253" t="s">
        <v>639</v>
      </c>
      <c r="E11" s="254" t="s">
        <v>639</v>
      </c>
      <c r="F11" s="255" t="s">
        <v>814</v>
      </c>
      <c r="G11" s="252" t="s">
        <v>146</v>
      </c>
      <c r="H11" s="253">
        <v>500</v>
      </c>
      <c r="I11" s="254">
        <v>0</v>
      </c>
      <c r="J11" s="255"/>
      <c r="K11" s="252" t="s">
        <v>639</v>
      </c>
      <c r="L11" s="253" t="s">
        <v>639</v>
      </c>
      <c r="M11" s="254" t="s">
        <v>639</v>
      </c>
      <c r="N11" s="255" t="s">
        <v>850</v>
      </c>
      <c r="O11" s="252" t="s">
        <v>2193</v>
      </c>
      <c r="P11" s="253">
        <v>3240</v>
      </c>
      <c r="Q11" s="254">
        <v>0</v>
      </c>
      <c r="R11" s="323"/>
      <c r="S11" s="252"/>
      <c r="T11" s="253"/>
      <c r="U11" s="254"/>
      <c r="V11" s="323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58"/>
      <c r="C12" s="252" t="s">
        <v>639</v>
      </c>
      <c r="D12" s="253" t="s">
        <v>639</v>
      </c>
      <c r="E12" s="254" t="s">
        <v>639</v>
      </c>
      <c r="F12" s="255" t="s">
        <v>851</v>
      </c>
      <c r="G12" s="252" t="s">
        <v>130</v>
      </c>
      <c r="H12" s="253">
        <v>620</v>
      </c>
      <c r="I12" s="254">
        <v>0</v>
      </c>
      <c r="J12" s="255"/>
      <c r="K12" s="252" t="s">
        <v>639</v>
      </c>
      <c r="L12" s="253" t="s">
        <v>639</v>
      </c>
      <c r="M12" s="254" t="s">
        <v>639</v>
      </c>
      <c r="N12" s="255" t="s">
        <v>852</v>
      </c>
      <c r="O12" s="252" t="s">
        <v>2194</v>
      </c>
      <c r="P12" s="253">
        <v>4770</v>
      </c>
      <c r="Q12" s="254">
        <v>0</v>
      </c>
      <c r="R12" s="323"/>
      <c r="S12" s="252"/>
      <c r="T12" s="253"/>
      <c r="U12" s="254"/>
      <c r="V12" s="323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58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58"/>
      <c r="O13" s="252" t="s">
        <v>639</v>
      </c>
      <c r="P13" s="253" t="s">
        <v>639</v>
      </c>
      <c r="Q13" s="254" t="s">
        <v>639</v>
      </c>
      <c r="R13" s="268"/>
      <c r="S13" s="252"/>
      <c r="T13" s="253"/>
      <c r="U13" s="254"/>
      <c r="V13" s="268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58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58"/>
      <c r="O14" s="252" t="s">
        <v>639</v>
      </c>
      <c r="P14" s="253" t="s">
        <v>639</v>
      </c>
      <c r="Q14" s="254" t="s">
        <v>639</v>
      </c>
      <c r="R14" s="268"/>
      <c r="S14" s="252"/>
      <c r="T14" s="253"/>
      <c r="U14" s="254"/>
      <c r="V14" s="268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58"/>
      <c r="O15" s="252" t="s">
        <v>639</v>
      </c>
      <c r="P15" s="253" t="s">
        <v>639</v>
      </c>
      <c r="Q15" s="254" t="s">
        <v>639</v>
      </c>
      <c r="R15" s="268"/>
      <c r="S15" s="252"/>
      <c r="T15" s="253"/>
      <c r="U15" s="254"/>
      <c r="V15" s="268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58"/>
      <c r="O16" s="252" t="s">
        <v>639</v>
      </c>
      <c r="P16" s="253" t="s">
        <v>639</v>
      </c>
      <c r="Q16" s="254" t="s">
        <v>639</v>
      </c>
      <c r="R16" s="268"/>
      <c r="S16" s="252"/>
      <c r="T16" s="253"/>
      <c r="U16" s="254"/>
      <c r="V16" s="268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58"/>
      <c r="O17" s="252" t="s">
        <v>639</v>
      </c>
      <c r="P17" s="253" t="s">
        <v>639</v>
      </c>
      <c r="Q17" s="254" t="s">
        <v>639</v>
      </c>
      <c r="R17" s="268"/>
      <c r="S17" s="252"/>
      <c r="T17" s="253"/>
      <c r="U17" s="254"/>
      <c r="V17" s="268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68"/>
      <c r="S18" s="252"/>
      <c r="T18" s="253"/>
      <c r="U18" s="254"/>
      <c r="V18" s="268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68"/>
      <c r="S19" s="252"/>
      <c r="T19" s="253"/>
      <c r="U19" s="254"/>
      <c r="V19" s="268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68"/>
      <c r="S20" s="252"/>
      <c r="T20" s="253"/>
      <c r="U20" s="254"/>
      <c r="V20" s="268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68"/>
      <c r="S21" s="252"/>
      <c r="T21" s="253"/>
      <c r="U21" s="254"/>
      <c r="V21" s="268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68"/>
      <c r="S22" s="252"/>
      <c r="T22" s="253"/>
      <c r="U22" s="254"/>
      <c r="V22" s="268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68"/>
      <c r="S23" s="252"/>
      <c r="T23" s="253"/>
      <c r="U23" s="254"/>
      <c r="V23" s="268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68"/>
      <c r="S24" s="252"/>
      <c r="T24" s="253"/>
      <c r="U24" s="254"/>
      <c r="V24" s="268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68"/>
      <c r="S25" s="252"/>
      <c r="T25" s="253"/>
      <c r="U25" s="254"/>
      <c r="V25" s="268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68"/>
      <c r="S26" s="252"/>
      <c r="T26" s="253"/>
      <c r="U26" s="254"/>
      <c r="V26" s="268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68"/>
      <c r="S27" s="252"/>
      <c r="T27" s="253"/>
      <c r="U27" s="254"/>
      <c r="V27" s="268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68"/>
      <c r="S28" s="252"/>
      <c r="T28" s="253"/>
      <c r="U28" s="254"/>
      <c r="V28" s="268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68"/>
      <c r="S29" s="252"/>
      <c r="T29" s="253"/>
      <c r="U29" s="254"/>
      <c r="V29" s="268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68"/>
      <c r="S30" s="252"/>
      <c r="T30" s="253"/>
      <c r="U30" s="254"/>
      <c r="V30" s="268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68"/>
      <c r="S31" s="252" t="s">
        <v>639</v>
      </c>
      <c r="T31" s="253" t="s">
        <v>639</v>
      </c>
      <c r="U31" s="254" t="s">
        <v>639</v>
      </c>
      <c r="V31" s="268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68"/>
      <c r="S32" s="252" t="s">
        <v>639</v>
      </c>
      <c r="T32" s="253" t="s">
        <v>639</v>
      </c>
      <c r="U32" s="254" t="s">
        <v>639</v>
      </c>
      <c r="V32" s="268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68"/>
      <c r="S33" s="252" t="s">
        <v>639</v>
      </c>
      <c r="T33" s="253" t="s">
        <v>639</v>
      </c>
      <c r="U33" s="254" t="s">
        <v>639</v>
      </c>
      <c r="V33" s="268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68"/>
      <c r="S34" s="252" t="s">
        <v>639</v>
      </c>
      <c r="T34" s="253" t="s">
        <v>639</v>
      </c>
      <c r="U34" s="254" t="s">
        <v>639</v>
      </c>
      <c r="V34" s="268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68"/>
      <c r="S35" s="252" t="s">
        <v>639</v>
      </c>
      <c r="T35" s="253" t="s">
        <v>639</v>
      </c>
      <c r="U35" s="254" t="s">
        <v>639</v>
      </c>
      <c r="V35" s="268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68"/>
      <c r="S36" s="252" t="s">
        <v>639</v>
      </c>
      <c r="T36" s="253" t="s">
        <v>639</v>
      </c>
      <c r="U36" s="254" t="s">
        <v>639</v>
      </c>
      <c r="V36" s="268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68"/>
      <c r="S37" s="252" t="s">
        <v>639</v>
      </c>
      <c r="T37" s="253" t="s">
        <v>639</v>
      </c>
      <c r="U37" s="254" t="s">
        <v>639</v>
      </c>
      <c r="V37" s="268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68"/>
      <c r="S38" s="252" t="s">
        <v>639</v>
      </c>
      <c r="T38" s="253" t="s">
        <v>639</v>
      </c>
      <c r="U38" s="254" t="s">
        <v>639</v>
      </c>
      <c r="V38" s="268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68"/>
      <c r="S39" s="252" t="s">
        <v>639</v>
      </c>
      <c r="T39" s="253" t="s">
        <v>639</v>
      </c>
      <c r="U39" s="254" t="s">
        <v>639</v>
      </c>
      <c r="V39" s="268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68"/>
      <c r="S40" s="252" t="s">
        <v>639</v>
      </c>
      <c r="T40" s="253" t="s">
        <v>639</v>
      </c>
      <c r="U40" s="254" t="s">
        <v>639</v>
      </c>
      <c r="V40" s="268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68"/>
      <c r="S41" s="252" t="s">
        <v>639</v>
      </c>
      <c r="T41" s="253" t="s">
        <v>639</v>
      </c>
      <c r="U41" s="254" t="s">
        <v>639</v>
      </c>
      <c r="V41" s="268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68"/>
      <c r="S42" s="252" t="s">
        <v>639</v>
      </c>
      <c r="T42" s="253" t="s">
        <v>639</v>
      </c>
      <c r="U42" s="254" t="s">
        <v>639</v>
      </c>
      <c r="V42" s="268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68"/>
      <c r="S43" s="252" t="s">
        <v>639</v>
      </c>
      <c r="T43" s="253" t="s">
        <v>639</v>
      </c>
      <c r="U43" s="254" t="s">
        <v>639</v>
      </c>
      <c r="V43" s="268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68"/>
      <c r="S44" s="252" t="s">
        <v>639</v>
      </c>
      <c r="T44" s="253" t="s">
        <v>639</v>
      </c>
      <c r="U44" s="254" t="s">
        <v>639</v>
      </c>
      <c r="V44" s="268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59">
        <f>SUM(D45,H45,L45,P45,T45,X45)</f>
        <v>31820</v>
      </c>
      <c r="B45" s="258"/>
      <c r="C45" s="260" t="s">
        <v>613</v>
      </c>
      <c r="D45" s="261">
        <f>SUBTOTAL(9,D6:D44)</f>
        <v>5200</v>
      </c>
      <c r="E45" s="262">
        <f>SUM(E6:E44)</f>
        <v>0</v>
      </c>
      <c r="F45" s="258"/>
      <c r="G45" s="260" t="s">
        <v>613</v>
      </c>
      <c r="H45" s="261">
        <f>SUBTOTAL(9,H6:H44)</f>
        <v>3040</v>
      </c>
      <c r="I45" s="262">
        <f>SUM(I6:I44)</f>
        <v>0</v>
      </c>
      <c r="J45" s="258"/>
      <c r="K45" s="260" t="s">
        <v>613</v>
      </c>
      <c r="L45" s="261">
        <f>SUBTOTAL(9,L6:L44)</f>
        <v>100</v>
      </c>
      <c r="M45" s="262">
        <f>SUM(M6:M44)</f>
        <v>0</v>
      </c>
      <c r="N45" s="258"/>
      <c r="O45" s="260" t="s">
        <v>613</v>
      </c>
      <c r="P45" s="261">
        <f>SUBTOTAL(9,P6:P44)</f>
        <v>23480</v>
      </c>
      <c r="Q45" s="262">
        <f>SUM(Q6:Q44)</f>
        <v>0</v>
      </c>
      <c r="R45" s="268"/>
      <c r="S45" s="260"/>
      <c r="T45" s="261"/>
      <c r="U45" s="262">
        <f>SUM(U6:U44)</f>
        <v>0</v>
      </c>
      <c r="V45" s="268"/>
      <c r="W45" s="260"/>
      <c r="X45" s="261"/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324" t="s">
        <v>631</v>
      </c>
      <c r="C47" s="538" t="s">
        <v>666</v>
      </c>
      <c r="D47" s="539"/>
      <c r="E47" s="540"/>
      <c r="F47" s="325" t="s">
        <v>632</v>
      </c>
      <c r="G47" s="538" t="s">
        <v>633</v>
      </c>
      <c r="H47" s="539"/>
      <c r="I47" s="540"/>
      <c r="J47" s="324" t="s">
        <v>634</v>
      </c>
      <c r="K47" s="538" t="s">
        <v>635</v>
      </c>
      <c r="L47" s="539"/>
      <c r="M47" s="540"/>
      <c r="N47" s="325" t="s">
        <v>636</v>
      </c>
      <c r="O47" s="538" t="s">
        <v>612</v>
      </c>
      <c r="P47" s="539"/>
      <c r="Q47" s="540"/>
      <c r="R47" s="326" t="s">
        <v>639</v>
      </c>
      <c r="S47" s="327"/>
      <c r="T47" s="328"/>
      <c r="U47" s="329"/>
      <c r="V47" s="326" t="s">
        <v>639</v>
      </c>
      <c r="W47" s="327"/>
      <c r="X47" s="328"/>
      <c r="Y47" s="329"/>
    </row>
    <row r="48" spans="1:25" s="269" customFormat="1" ht="12.75" customHeight="1">
      <c r="A48" s="339">
        <v>1</v>
      </c>
      <c r="B48" s="245" t="s">
        <v>640</v>
      </c>
      <c r="C48" s="340" t="s">
        <v>641</v>
      </c>
      <c r="D48" s="247" t="s">
        <v>642</v>
      </c>
      <c r="E48" s="247"/>
      <c r="F48" s="245" t="s">
        <v>640</v>
      </c>
      <c r="G48" s="340" t="s">
        <v>641</v>
      </c>
      <c r="H48" s="247" t="s">
        <v>642</v>
      </c>
      <c r="I48" s="247"/>
      <c r="J48" s="245" t="s">
        <v>640</v>
      </c>
      <c r="K48" s="340" t="s">
        <v>641</v>
      </c>
      <c r="L48" s="247" t="s">
        <v>642</v>
      </c>
      <c r="M48" s="247"/>
      <c r="N48" s="245" t="s">
        <v>640</v>
      </c>
      <c r="O48" s="340" t="s">
        <v>641</v>
      </c>
      <c r="P48" s="247" t="s">
        <v>642</v>
      </c>
      <c r="Q48" s="247"/>
      <c r="R48" s="245" t="s">
        <v>640</v>
      </c>
      <c r="S48" s="340" t="s">
        <v>641</v>
      </c>
      <c r="T48" s="247" t="s">
        <v>642</v>
      </c>
      <c r="U48" s="249"/>
      <c r="V48" s="245" t="s">
        <v>640</v>
      </c>
      <c r="W48" s="340" t="s">
        <v>641</v>
      </c>
      <c r="X48" s="247" t="s">
        <v>642</v>
      </c>
      <c r="Y48" s="249"/>
    </row>
    <row r="49" spans="1:25" s="256" customFormat="1" ht="12.75" customHeight="1">
      <c r="A49" s="330">
        <v>108</v>
      </c>
      <c r="B49" s="251" t="s">
        <v>855</v>
      </c>
      <c r="C49" s="252" t="s">
        <v>148</v>
      </c>
      <c r="D49" s="253">
        <v>2370</v>
      </c>
      <c r="E49" s="254">
        <v>0</v>
      </c>
      <c r="F49" s="251" t="s">
        <v>853</v>
      </c>
      <c r="G49" s="252" t="s">
        <v>75</v>
      </c>
      <c r="H49" s="253">
        <v>1250</v>
      </c>
      <c r="I49" s="254">
        <v>0</v>
      </c>
      <c r="J49" s="251" t="s">
        <v>2453</v>
      </c>
      <c r="K49" s="252" t="s">
        <v>2454</v>
      </c>
      <c r="L49" s="271">
        <v>80</v>
      </c>
      <c r="M49" s="254">
        <v>0</v>
      </c>
      <c r="N49" s="251" t="s">
        <v>854</v>
      </c>
      <c r="O49" s="252" t="s">
        <v>2195</v>
      </c>
      <c r="P49" s="271">
        <v>5420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544" t="s">
        <v>1961</v>
      </c>
      <c r="B50" s="255" t="s">
        <v>858</v>
      </c>
      <c r="C50" s="252" t="s">
        <v>147</v>
      </c>
      <c r="D50" s="253">
        <v>2160</v>
      </c>
      <c r="E50" s="254">
        <v>0</v>
      </c>
      <c r="F50" s="255" t="s">
        <v>856</v>
      </c>
      <c r="G50" s="252" t="s">
        <v>149</v>
      </c>
      <c r="H50" s="253">
        <v>850</v>
      </c>
      <c r="I50" s="254">
        <v>0</v>
      </c>
      <c r="J50" s="255" t="s">
        <v>2455</v>
      </c>
      <c r="K50" s="252" t="s">
        <v>2456</v>
      </c>
      <c r="L50" s="271">
        <v>70</v>
      </c>
      <c r="M50" s="254">
        <v>0</v>
      </c>
      <c r="N50" s="255" t="s">
        <v>857</v>
      </c>
      <c r="O50" s="252" t="s">
        <v>2196</v>
      </c>
      <c r="P50" s="271">
        <v>4690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544"/>
      <c r="B51" s="255"/>
      <c r="C51" s="252" t="s">
        <v>639</v>
      </c>
      <c r="D51" s="253" t="s">
        <v>639</v>
      </c>
      <c r="E51" s="254" t="s">
        <v>639</v>
      </c>
      <c r="F51" s="255" t="s">
        <v>859</v>
      </c>
      <c r="G51" s="252" t="s">
        <v>150</v>
      </c>
      <c r="H51" s="253">
        <v>610</v>
      </c>
      <c r="I51" s="254">
        <v>0</v>
      </c>
      <c r="J51" s="255" t="s">
        <v>2457</v>
      </c>
      <c r="K51" s="252" t="s">
        <v>2458</v>
      </c>
      <c r="L51" s="271">
        <v>130</v>
      </c>
      <c r="M51" s="254">
        <v>0</v>
      </c>
      <c r="N51" s="255" t="s">
        <v>860</v>
      </c>
      <c r="O51" s="252" t="s">
        <v>2197</v>
      </c>
      <c r="P51" s="271">
        <v>2460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544"/>
      <c r="B52" s="291"/>
      <c r="C52" s="252" t="s">
        <v>639</v>
      </c>
      <c r="D52" s="253" t="s">
        <v>639</v>
      </c>
      <c r="E52" s="254" t="s">
        <v>639</v>
      </c>
      <c r="F52" s="279"/>
      <c r="G52" s="252" t="s">
        <v>639</v>
      </c>
      <c r="H52" s="253" t="s">
        <v>639</v>
      </c>
      <c r="I52" s="254" t="s">
        <v>639</v>
      </c>
      <c r="J52" s="255" t="s">
        <v>2459</v>
      </c>
      <c r="K52" s="252" t="s">
        <v>2460</v>
      </c>
      <c r="L52" s="271">
        <v>50</v>
      </c>
      <c r="M52" s="254">
        <v>0</v>
      </c>
      <c r="N52" s="255" t="s">
        <v>861</v>
      </c>
      <c r="O52" s="252" t="s">
        <v>2198</v>
      </c>
      <c r="P52" s="271">
        <v>4890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544"/>
      <c r="B53" s="291"/>
      <c r="C53" s="252" t="s">
        <v>639</v>
      </c>
      <c r="D53" s="253" t="s">
        <v>639</v>
      </c>
      <c r="E53" s="254" t="s">
        <v>639</v>
      </c>
      <c r="F53" s="279"/>
      <c r="G53" s="252" t="s">
        <v>639</v>
      </c>
      <c r="H53" s="253" t="s">
        <v>639</v>
      </c>
      <c r="I53" s="254" t="s">
        <v>639</v>
      </c>
      <c r="J53" s="279"/>
      <c r="K53" s="252" t="s">
        <v>639</v>
      </c>
      <c r="L53" s="271" t="s">
        <v>639</v>
      </c>
      <c r="M53" s="254" t="s">
        <v>639</v>
      </c>
      <c r="N53" s="255" t="s">
        <v>862</v>
      </c>
      <c r="O53" s="252" t="s">
        <v>2199</v>
      </c>
      <c r="P53" s="271">
        <v>6190</v>
      </c>
      <c r="Q53" s="254">
        <v>0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544"/>
      <c r="B54" s="291"/>
      <c r="C54" s="252" t="s">
        <v>639</v>
      </c>
      <c r="D54" s="253" t="s">
        <v>639</v>
      </c>
      <c r="E54" s="254" t="s">
        <v>639</v>
      </c>
      <c r="F54" s="279"/>
      <c r="G54" s="252" t="s">
        <v>639</v>
      </c>
      <c r="H54" s="253" t="s">
        <v>639</v>
      </c>
      <c r="I54" s="254" t="s">
        <v>639</v>
      </c>
      <c r="J54" s="279"/>
      <c r="K54" s="252" t="s">
        <v>639</v>
      </c>
      <c r="L54" s="271" t="s">
        <v>639</v>
      </c>
      <c r="M54" s="254" t="s">
        <v>639</v>
      </c>
      <c r="N54" s="333"/>
      <c r="O54" s="252" t="s">
        <v>639</v>
      </c>
      <c r="P54" s="271" t="s">
        <v>639</v>
      </c>
      <c r="Q54" s="254" t="s">
        <v>639</v>
      </c>
      <c r="R54" s="273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544"/>
      <c r="B55" s="279"/>
      <c r="C55" s="252" t="s">
        <v>639</v>
      </c>
      <c r="D55" s="253" t="s">
        <v>639</v>
      </c>
      <c r="E55" s="254" t="s">
        <v>639</v>
      </c>
      <c r="F55" s="277"/>
      <c r="G55" s="252" t="s">
        <v>639</v>
      </c>
      <c r="H55" s="253" t="s">
        <v>639</v>
      </c>
      <c r="I55" s="254" t="s">
        <v>639</v>
      </c>
      <c r="J55" s="277"/>
      <c r="K55" s="274" t="s">
        <v>639</v>
      </c>
      <c r="L55" s="275" t="s">
        <v>639</v>
      </c>
      <c r="M55" s="254" t="s">
        <v>639</v>
      </c>
      <c r="N55" s="267"/>
      <c r="O55" s="274" t="s">
        <v>639</v>
      </c>
      <c r="P55" s="275" t="s">
        <v>639</v>
      </c>
      <c r="Q55" s="254" t="s">
        <v>639</v>
      </c>
      <c r="R55" s="276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544"/>
      <c r="B56" s="279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7"/>
      <c r="K56" s="274" t="s">
        <v>639</v>
      </c>
      <c r="L56" s="275" t="s">
        <v>639</v>
      </c>
      <c r="M56" s="254" t="s">
        <v>639</v>
      </c>
      <c r="N56" s="267"/>
      <c r="O56" s="274" t="s">
        <v>639</v>
      </c>
      <c r="P56" s="275" t="s">
        <v>639</v>
      </c>
      <c r="Q56" s="254" t="s">
        <v>639</v>
      </c>
      <c r="R56" s="276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544"/>
      <c r="B57" s="279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67"/>
      <c r="O57" s="274" t="s">
        <v>639</v>
      </c>
      <c r="P57" s="275" t="s">
        <v>639</v>
      </c>
      <c r="Q57" s="254" t="s">
        <v>639</v>
      </c>
      <c r="R57" s="276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9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67"/>
      <c r="O58" s="274" t="s">
        <v>639</v>
      </c>
      <c r="P58" s="275" t="s">
        <v>639</v>
      </c>
      <c r="Q58" s="254" t="s">
        <v>639</v>
      </c>
      <c r="R58" s="276"/>
      <c r="S58" s="274"/>
      <c r="T58" s="275"/>
      <c r="U58" s="254"/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67"/>
      <c r="O59" s="274" t="s">
        <v>639</v>
      </c>
      <c r="P59" s="275" t="s">
        <v>639</v>
      </c>
      <c r="Q59" s="254" t="s">
        <v>639</v>
      </c>
      <c r="R59" s="276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31220</v>
      </c>
      <c r="B75" s="279"/>
      <c r="C75" s="260" t="s">
        <v>613</v>
      </c>
      <c r="D75" s="275">
        <f>SUBTOTAL(9,D49:D74)</f>
        <v>4530</v>
      </c>
      <c r="E75" s="254">
        <f>SUM(E49:E74)</f>
        <v>0</v>
      </c>
      <c r="F75" s="277"/>
      <c r="G75" s="260" t="s">
        <v>613</v>
      </c>
      <c r="H75" s="275">
        <f>SUBTOTAL(9,H49:H74)</f>
        <v>2710</v>
      </c>
      <c r="I75" s="254">
        <f>SUM(I49:I74)</f>
        <v>0</v>
      </c>
      <c r="J75" s="277"/>
      <c r="K75" s="260" t="s">
        <v>613</v>
      </c>
      <c r="L75" s="275">
        <f>SUBTOTAL(9,L49:L74)</f>
        <v>330</v>
      </c>
      <c r="M75" s="254">
        <f>SUM(M49:M74)</f>
        <v>0</v>
      </c>
      <c r="N75" s="267"/>
      <c r="O75" s="260" t="s">
        <v>613</v>
      </c>
      <c r="P75" s="275">
        <f>SUBTOTAL(9,P49:P74)</f>
        <v>23650</v>
      </c>
      <c r="Q75" s="254">
        <f>SUM(Q49:Q74)</f>
        <v>0</v>
      </c>
      <c r="R75" s="276"/>
      <c r="S75" s="260" t="s">
        <v>613</v>
      </c>
      <c r="T75" s="275">
        <f>SUBTOTAL(9,T49:T74)</f>
        <v>0</v>
      </c>
      <c r="U75" s="254">
        <f>SUM(U49:U74)</f>
        <v>0</v>
      </c>
      <c r="V75" s="276"/>
      <c r="W75" s="260" t="s">
        <v>613</v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324"/>
      <c r="C77" s="538"/>
      <c r="D77" s="539"/>
      <c r="E77" s="540"/>
      <c r="F77" s="325"/>
      <c r="G77" s="538"/>
      <c r="H77" s="539"/>
      <c r="I77" s="540"/>
      <c r="J77" s="324"/>
      <c r="K77" s="538"/>
      <c r="L77" s="539"/>
      <c r="M77" s="540"/>
      <c r="N77" s="325"/>
      <c r="O77" s="538"/>
      <c r="P77" s="539"/>
      <c r="Q77" s="540"/>
      <c r="R77" s="325"/>
      <c r="S77" s="538"/>
      <c r="T77" s="539"/>
      <c r="U77" s="540"/>
      <c r="V77" s="326"/>
      <c r="W77" s="327"/>
      <c r="X77" s="328"/>
      <c r="Y77" s="329"/>
    </row>
    <row r="78" spans="1:25" s="269" customFormat="1" ht="12.75" hidden="1" customHeight="1">
      <c r="A78" s="339">
        <v>1</v>
      </c>
      <c r="B78" s="245" t="s">
        <v>640</v>
      </c>
      <c r="C78" s="340" t="s">
        <v>641</v>
      </c>
      <c r="D78" s="247" t="s">
        <v>642</v>
      </c>
      <c r="E78" s="247"/>
      <c r="F78" s="245" t="s">
        <v>640</v>
      </c>
      <c r="G78" s="340" t="s">
        <v>641</v>
      </c>
      <c r="H78" s="247" t="s">
        <v>642</v>
      </c>
      <c r="I78" s="247"/>
      <c r="J78" s="245" t="s">
        <v>640</v>
      </c>
      <c r="K78" s="340" t="s">
        <v>641</v>
      </c>
      <c r="L78" s="247" t="s">
        <v>642</v>
      </c>
      <c r="M78" s="247"/>
      <c r="N78" s="245" t="s">
        <v>640</v>
      </c>
      <c r="O78" s="340" t="s">
        <v>641</v>
      </c>
      <c r="P78" s="247" t="s">
        <v>642</v>
      </c>
      <c r="Q78" s="247"/>
      <c r="R78" s="245" t="s">
        <v>640</v>
      </c>
      <c r="S78" s="340" t="s">
        <v>641</v>
      </c>
      <c r="T78" s="247" t="s">
        <v>642</v>
      </c>
      <c r="U78" s="247"/>
      <c r="V78" s="245" t="s">
        <v>640</v>
      </c>
      <c r="W78" s="340" t="s">
        <v>641</v>
      </c>
      <c r="X78" s="247" t="s">
        <v>642</v>
      </c>
      <c r="Y78" s="249"/>
    </row>
    <row r="79" spans="1:25" s="256" customFormat="1" ht="12.75" hidden="1" customHeight="1">
      <c r="A79" s="334"/>
      <c r="B79" s="291"/>
      <c r="C79" s="252" t="s">
        <v>639</v>
      </c>
      <c r="D79" s="271" t="s">
        <v>639</v>
      </c>
      <c r="E79" s="254"/>
      <c r="F79" s="291"/>
      <c r="G79" s="252" t="s">
        <v>639</v>
      </c>
      <c r="H79" s="271" t="s">
        <v>639</v>
      </c>
      <c r="I79" s="254"/>
      <c r="J79" s="291"/>
      <c r="K79" s="252" t="s">
        <v>639</v>
      </c>
      <c r="L79" s="271" t="s">
        <v>639</v>
      </c>
      <c r="M79" s="254"/>
      <c r="N79" s="291"/>
      <c r="O79" s="252" t="s">
        <v>639</v>
      </c>
      <c r="P79" s="271" t="s">
        <v>639</v>
      </c>
      <c r="Q79" s="254"/>
      <c r="R79" s="291"/>
      <c r="S79" s="252" t="s">
        <v>639</v>
      </c>
      <c r="T79" s="271" t="s">
        <v>639</v>
      </c>
      <c r="U79" s="254"/>
      <c r="V79" s="291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535"/>
      <c r="B80" s="292"/>
      <c r="C80" s="252" t="s">
        <v>639</v>
      </c>
      <c r="D80" s="271" t="s">
        <v>639</v>
      </c>
      <c r="E80" s="254"/>
      <c r="F80" s="292"/>
      <c r="G80" s="252" t="s">
        <v>639</v>
      </c>
      <c r="H80" s="271" t="s">
        <v>639</v>
      </c>
      <c r="I80" s="254"/>
      <c r="J80" s="292"/>
      <c r="K80" s="252" t="s">
        <v>639</v>
      </c>
      <c r="L80" s="271" t="s">
        <v>639</v>
      </c>
      <c r="M80" s="254"/>
      <c r="N80" s="292"/>
      <c r="O80" s="252" t="s">
        <v>639</v>
      </c>
      <c r="P80" s="271" t="s">
        <v>639</v>
      </c>
      <c r="Q80" s="254"/>
      <c r="R80" s="292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535"/>
      <c r="B81" s="292"/>
      <c r="C81" s="252" t="s">
        <v>639</v>
      </c>
      <c r="D81" s="271" t="s">
        <v>639</v>
      </c>
      <c r="E81" s="254"/>
      <c r="F81" s="292"/>
      <c r="G81" s="252" t="s">
        <v>639</v>
      </c>
      <c r="H81" s="271" t="s">
        <v>639</v>
      </c>
      <c r="I81" s="254"/>
      <c r="J81" s="292"/>
      <c r="K81" s="252" t="s">
        <v>639</v>
      </c>
      <c r="L81" s="271" t="s">
        <v>639</v>
      </c>
      <c r="M81" s="254"/>
      <c r="N81" s="292"/>
      <c r="O81" s="252" t="s">
        <v>639</v>
      </c>
      <c r="P81" s="271" t="s">
        <v>639</v>
      </c>
      <c r="Q81" s="254"/>
      <c r="R81" s="292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535"/>
      <c r="B82" s="292"/>
      <c r="C82" s="252" t="s">
        <v>639</v>
      </c>
      <c r="D82" s="271" t="s">
        <v>639</v>
      </c>
      <c r="E82" s="254"/>
      <c r="F82" s="292"/>
      <c r="G82" s="252" t="s">
        <v>639</v>
      </c>
      <c r="H82" s="271" t="s">
        <v>639</v>
      </c>
      <c r="I82" s="254"/>
      <c r="J82" s="292"/>
      <c r="K82" s="252" t="s">
        <v>639</v>
      </c>
      <c r="L82" s="271" t="s">
        <v>639</v>
      </c>
      <c r="M82" s="254"/>
      <c r="N82" s="292"/>
      <c r="O82" s="252" t="s">
        <v>639</v>
      </c>
      <c r="P82" s="271" t="s">
        <v>639</v>
      </c>
      <c r="Q82" s="254"/>
      <c r="R82" s="292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535"/>
      <c r="B83" s="292"/>
      <c r="C83" s="252" t="s">
        <v>639</v>
      </c>
      <c r="D83" s="271" t="s">
        <v>639</v>
      </c>
      <c r="E83" s="254"/>
      <c r="F83" s="292"/>
      <c r="G83" s="252" t="s">
        <v>639</v>
      </c>
      <c r="H83" s="271" t="s">
        <v>639</v>
      </c>
      <c r="I83" s="254"/>
      <c r="J83" s="292"/>
      <c r="K83" s="252" t="s">
        <v>639</v>
      </c>
      <c r="L83" s="271" t="s">
        <v>639</v>
      </c>
      <c r="M83" s="254"/>
      <c r="N83" s="292"/>
      <c r="O83" s="252" t="s">
        <v>639</v>
      </c>
      <c r="P83" s="271" t="s">
        <v>639</v>
      </c>
      <c r="Q83" s="254"/>
      <c r="R83" s="292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535"/>
      <c r="B84" s="292"/>
      <c r="C84" s="252" t="s">
        <v>639</v>
      </c>
      <c r="D84" s="271" t="s">
        <v>639</v>
      </c>
      <c r="E84" s="254"/>
      <c r="F84" s="292"/>
      <c r="G84" s="252" t="s">
        <v>639</v>
      </c>
      <c r="H84" s="271" t="s">
        <v>639</v>
      </c>
      <c r="I84" s="254"/>
      <c r="J84" s="292"/>
      <c r="K84" s="252" t="s">
        <v>639</v>
      </c>
      <c r="L84" s="271" t="s">
        <v>639</v>
      </c>
      <c r="M84" s="254"/>
      <c r="N84" s="292"/>
      <c r="O84" s="252" t="s">
        <v>639</v>
      </c>
      <c r="P84" s="271" t="s">
        <v>639</v>
      </c>
      <c r="Q84" s="254"/>
      <c r="R84" s="292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535"/>
      <c r="B85" s="293"/>
      <c r="C85" s="274" t="s">
        <v>639</v>
      </c>
      <c r="D85" s="275" t="s">
        <v>639</v>
      </c>
      <c r="E85" s="254"/>
      <c r="F85" s="293"/>
      <c r="G85" s="274" t="s">
        <v>639</v>
      </c>
      <c r="H85" s="275" t="s">
        <v>639</v>
      </c>
      <c r="I85" s="254"/>
      <c r="J85" s="293"/>
      <c r="K85" s="274" t="s">
        <v>639</v>
      </c>
      <c r="L85" s="275" t="s">
        <v>639</v>
      </c>
      <c r="M85" s="254"/>
      <c r="N85" s="293"/>
      <c r="O85" s="274" t="s">
        <v>639</v>
      </c>
      <c r="P85" s="275" t="s">
        <v>639</v>
      </c>
      <c r="Q85" s="254"/>
      <c r="R85" s="293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535"/>
      <c r="B86" s="293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93"/>
      <c r="K86" s="274" t="s">
        <v>639</v>
      </c>
      <c r="L86" s="275" t="s">
        <v>639</v>
      </c>
      <c r="M86" s="254"/>
      <c r="N86" s="293"/>
      <c r="O86" s="274" t="s">
        <v>639</v>
      </c>
      <c r="P86" s="275" t="s">
        <v>639</v>
      </c>
      <c r="Q86" s="254"/>
      <c r="R86" s="293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535"/>
      <c r="B87" s="293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93"/>
      <c r="O87" s="274" t="s">
        <v>639</v>
      </c>
      <c r="P87" s="275" t="s">
        <v>639</v>
      </c>
      <c r="Q87" s="254"/>
      <c r="R87" s="293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93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93"/>
      <c r="O88" s="274" t="s">
        <v>639</v>
      </c>
      <c r="P88" s="275" t="s">
        <v>639</v>
      </c>
      <c r="Q88" s="254"/>
      <c r="R88" s="293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93"/>
      <c r="O89" s="274" t="s">
        <v>639</v>
      </c>
      <c r="P89" s="275" t="s">
        <v>639</v>
      </c>
      <c r="Q89" s="254"/>
      <c r="R89" s="293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324"/>
      <c r="C97" s="538"/>
      <c r="D97" s="539"/>
      <c r="E97" s="540"/>
      <c r="F97" s="325"/>
      <c r="G97" s="538"/>
      <c r="H97" s="539"/>
      <c r="I97" s="540"/>
      <c r="J97" s="324"/>
      <c r="K97" s="538"/>
      <c r="L97" s="539"/>
      <c r="M97" s="540"/>
      <c r="N97" s="325"/>
      <c r="O97" s="538"/>
      <c r="P97" s="539"/>
      <c r="Q97" s="540"/>
      <c r="R97" s="325"/>
      <c r="S97" s="538"/>
      <c r="T97" s="539"/>
      <c r="U97" s="540"/>
      <c r="V97" s="326"/>
      <c r="W97" s="327"/>
      <c r="X97" s="328"/>
      <c r="Y97" s="329"/>
    </row>
    <row r="98" spans="1:25" s="290" customFormat="1" ht="13.5" hidden="1" customHeight="1">
      <c r="A98" s="339">
        <v>1</v>
      </c>
      <c r="B98" s="245" t="s">
        <v>640</v>
      </c>
      <c r="C98" s="340" t="s">
        <v>641</v>
      </c>
      <c r="D98" s="247" t="s">
        <v>642</v>
      </c>
      <c r="E98" s="247"/>
      <c r="F98" s="245" t="s">
        <v>640</v>
      </c>
      <c r="G98" s="340" t="s">
        <v>641</v>
      </c>
      <c r="H98" s="247" t="s">
        <v>642</v>
      </c>
      <c r="I98" s="247"/>
      <c r="J98" s="245" t="s">
        <v>640</v>
      </c>
      <c r="K98" s="340" t="s">
        <v>641</v>
      </c>
      <c r="L98" s="247" t="s">
        <v>642</v>
      </c>
      <c r="M98" s="247"/>
      <c r="N98" s="245" t="s">
        <v>640</v>
      </c>
      <c r="O98" s="340" t="s">
        <v>641</v>
      </c>
      <c r="P98" s="247" t="s">
        <v>642</v>
      </c>
      <c r="Q98" s="247"/>
      <c r="R98" s="245" t="s">
        <v>640</v>
      </c>
      <c r="S98" s="340" t="s">
        <v>641</v>
      </c>
      <c r="T98" s="247" t="s">
        <v>642</v>
      </c>
      <c r="U98" s="247"/>
      <c r="V98" s="245" t="s">
        <v>640</v>
      </c>
      <c r="W98" s="340" t="s">
        <v>641</v>
      </c>
      <c r="X98" s="247" t="s">
        <v>642</v>
      </c>
      <c r="Y98" s="249"/>
    </row>
    <row r="99" spans="1:25" ht="13.5" hidden="1" customHeight="1">
      <c r="A99" s="334"/>
      <c r="B99" s="291"/>
      <c r="C99" s="252" t="s">
        <v>639</v>
      </c>
      <c r="D99" s="271" t="s">
        <v>639</v>
      </c>
      <c r="E99" s="254"/>
      <c r="F99" s="291"/>
      <c r="G99" s="252" t="s">
        <v>639</v>
      </c>
      <c r="H99" s="271" t="s">
        <v>639</v>
      </c>
      <c r="I99" s="254"/>
      <c r="J99" s="291"/>
      <c r="K99" s="252" t="s">
        <v>639</v>
      </c>
      <c r="L99" s="271" t="s">
        <v>639</v>
      </c>
      <c r="M99" s="254"/>
      <c r="N99" s="291"/>
      <c r="O99" s="252" t="s">
        <v>639</v>
      </c>
      <c r="P99" s="271" t="s">
        <v>639</v>
      </c>
      <c r="Q99" s="254"/>
      <c r="R99" s="291"/>
      <c r="S99" s="252" t="s">
        <v>639</v>
      </c>
      <c r="T99" s="271" t="s">
        <v>639</v>
      </c>
      <c r="U99" s="254"/>
      <c r="V99" s="291"/>
      <c r="W99" s="252" t="s">
        <v>639</v>
      </c>
      <c r="X99" s="271" t="s">
        <v>639</v>
      </c>
      <c r="Y99" s="254"/>
    </row>
    <row r="100" spans="1:25" ht="13.5" hidden="1" customHeight="1">
      <c r="A100" s="535"/>
      <c r="B100" s="292"/>
      <c r="C100" s="252" t="s">
        <v>639</v>
      </c>
      <c r="D100" s="271" t="s">
        <v>639</v>
      </c>
      <c r="E100" s="254"/>
      <c r="F100" s="292"/>
      <c r="G100" s="252" t="s">
        <v>639</v>
      </c>
      <c r="H100" s="271" t="s">
        <v>639</v>
      </c>
      <c r="I100" s="254"/>
      <c r="J100" s="292"/>
      <c r="K100" s="252" t="s">
        <v>639</v>
      </c>
      <c r="L100" s="271" t="s">
        <v>639</v>
      </c>
      <c r="M100" s="254"/>
      <c r="N100" s="292"/>
      <c r="O100" s="252" t="s">
        <v>639</v>
      </c>
      <c r="P100" s="271" t="s">
        <v>639</v>
      </c>
      <c r="Q100" s="254"/>
      <c r="R100" s="292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535"/>
      <c r="B101" s="292"/>
      <c r="C101" s="252" t="s">
        <v>639</v>
      </c>
      <c r="D101" s="271" t="s">
        <v>639</v>
      </c>
      <c r="E101" s="254"/>
      <c r="F101" s="292"/>
      <c r="G101" s="252" t="s">
        <v>639</v>
      </c>
      <c r="H101" s="271" t="s">
        <v>639</v>
      </c>
      <c r="I101" s="254"/>
      <c r="J101" s="292"/>
      <c r="K101" s="252" t="s">
        <v>639</v>
      </c>
      <c r="L101" s="271" t="s">
        <v>639</v>
      </c>
      <c r="M101" s="254"/>
      <c r="N101" s="292"/>
      <c r="O101" s="252" t="s">
        <v>639</v>
      </c>
      <c r="P101" s="271" t="s">
        <v>639</v>
      </c>
      <c r="Q101" s="254"/>
      <c r="R101" s="292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535"/>
      <c r="B102" s="292"/>
      <c r="C102" s="252" t="s">
        <v>639</v>
      </c>
      <c r="D102" s="271" t="s">
        <v>639</v>
      </c>
      <c r="E102" s="254"/>
      <c r="F102" s="292"/>
      <c r="G102" s="252" t="s">
        <v>639</v>
      </c>
      <c r="H102" s="271" t="s">
        <v>639</v>
      </c>
      <c r="I102" s="254"/>
      <c r="J102" s="292"/>
      <c r="K102" s="252" t="s">
        <v>639</v>
      </c>
      <c r="L102" s="271" t="s">
        <v>639</v>
      </c>
      <c r="M102" s="254"/>
      <c r="N102" s="292"/>
      <c r="O102" s="252" t="s">
        <v>639</v>
      </c>
      <c r="P102" s="271" t="s">
        <v>639</v>
      </c>
      <c r="Q102" s="254"/>
      <c r="R102" s="292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535"/>
      <c r="B103" s="292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92"/>
      <c r="K103" s="252" t="s">
        <v>639</v>
      </c>
      <c r="L103" s="271" t="s">
        <v>639</v>
      </c>
      <c r="M103" s="254"/>
      <c r="N103" s="292"/>
      <c r="O103" s="252" t="s">
        <v>639</v>
      </c>
      <c r="P103" s="271" t="s">
        <v>639</v>
      </c>
      <c r="Q103" s="254"/>
      <c r="R103" s="292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535"/>
      <c r="B104" s="292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92"/>
      <c r="O104" s="252" t="s">
        <v>639</v>
      </c>
      <c r="P104" s="271" t="s">
        <v>639</v>
      </c>
      <c r="Q104" s="254"/>
      <c r="R104" s="292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535"/>
      <c r="B105" s="297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97"/>
      <c r="O105" s="252" t="s">
        <v>639</v>
      </c>
      <c r="P105" s="271" t="s">
        <v>639</v>
      </c>
      <c r="Q105" s="254"/>
      <c r="R105" s="297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s="238" customFormat="1" ht="13.5" hidden="1" customHeight="1">
      <c r="A106" s="535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97"/>
      <c r="O106" s="252" t="s">
        <v>639</v>
      </c>
      <c r="P106" s="271" t="s">
        <v>639</v>
      </c>
      <c r="Q106" s="254"/>
      <c r="R106" s="297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s="238" customFormat="1" ht="13.5" hidden="1" customHeight="1">
      <c r="A107" s="535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63040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MOKUJI!B12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札幌市白石区読売</v>
      </c>
      <c r="C151" s="314"/>
      <c r="D151" s="314"/>
      <c r="E151" s="314"/>
      <c r="F151" s="313" t="str">
        <f>IF(G4="","",CONCATENATE($A7,G4))</f>
        <v>札幌市白石区朝日</v>
      </c>
      <c r="G151" s="314"/>
      <c r="H151" s="314"/>
      <c r="I151" s="314"/>
      <c r="J151" s="313" t="str">
        <f>IF(K4="","",CONCATENATE($A7,K4))</f>
        <v>札幌市白石区毎日</v>
      </c>
      <c r="K151" s="314"/>
      <c r="L151" s="314"/>
      <c r="M151" s="314"/>
      <c r="N151" s="313" t="str">
        <f>IF(O4="","",CONCATENATE($A7,O4))</f>
        <v>札幌市白石区北海道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札幌市厚別区読売</v>
      </c>
      <c r="C153" s="317"/>
      <c r="D153" s="317"/>
      <c r="E153" s="317"/>
      <c r="F153" s="316" t="str">
        <f>IF(G47="","",CONCATENATE($A50,G47))</f>
        <v>札幌市厚別区朝日</v>
      </c>
      <c r="G153" s="317"/>
      <c r="H153" s="317"/>
      <c r="I153" s="317"/>
      <c r="J153" s="316" t="str">
        <f>IF(K47="","",CONCATENATE($A50,K47))</f>
        <v>札幌市厚別区毎日</v>
      </c>
      <c r="K153" s="317"/>
      <c r="L153" s="317"/>
      <c r="M153" s="317"/>
      <c r="N153" s="316" t="str">
        <f>IF(O47="","",CONCATENATE($A50,O47))</f>
        <v>札幌市厚別区北海道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5"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R2:X2"/>
    <mergeCell ref="P2:Q2"/>
    <mergeCell ref="N2:O2"/>
    <mergeCell ref="N1:O1"/>
    <mergeCell ref="U1:V1"/>
    <mergeCell ref="W1:X1"/>
    <mergeCell ref="Q1:R1"/>
    <mergeCell ref="S1:T1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A7:A14"/>
    <mergeCell ref="A50:A57"/>
    <mergeCell ref="O4:Q4"/>
    <mergeCell ref="C4:E4"/>
    <mergeCell ref="G4:I4"/>
    <mergeCell ref="K4:M4"/>
    <mergeCell ref="S4:T4"/>
    <mergeCell ref="W4:X4"/>
    <mergeCell ref="C47:E47"/>
    <mergeCell ref="G47:I47"/>
    <mergeCell ref="K47:M47"/>
    <mergeCell ref="O47:Q4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8</v>
      </c>
      <c r="Z2" s="402" t="s">
        <v>2103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337" t="s">
        <v>631</v>
      </c>
      <c r="C4" s="493" t="s">
        <v>666</v>
      </c>
      <c r="D4" s="494"/>
      <c r="E4" s="495"/>
      <c r="F4" s="338" t="s">
        <v>632</v>
      </c>
      <c r="G4" s="493" t="s">
        <v>633</v>
      </c>
      <c r="H4" s="494"/>
      <c r="I4" s="495"/>
      <c r="J4" s="338" t="s">
        <v>634</v>
      </c>
      <c r="K4" s="493" t="s">
        <v>635</v>
      </c>
      <c r="L4" s="494"/>
      <c r="M4" s="495"/>
      <c r="N4" s="338" t="s">
        <v>636</v>
      </c>
      <c r="O4" s="493" t="s">
        <v>612</v>
      </c>
      <c r="P4" s="494"/>
      <c r="Q4" s="495"/>
      <c r="R4" s="338" t="s">
        <v>639</v>
      </c>
      <c r="S4" s="493"/>
      <c r="T4" s="494"/>
      <c r="U4" s="495"/>
      <c r="V4" s="338" t="s">
        <v>639</v>
      </c>
      <c r="W4" s="493"/>
      <c r="X4" s="494"/>
      <c r="Y4" s="495"/>
    </row>
    <row r="5" spans="1:26" s="243" customFormat="1" ht="12.75" customHeight="1">
      <c r="A5" s="339">
        <v>1</v>
      </c>
      <c r="B5" s="245" t="s">
        <v>640</v>
      </c>
      <c r="C5" s="340" t="s">
        <v>641</v>
      </c>
      <c r="D5" s="247" t="s">
        <v>642</v>
      </c>
      <c r="E5" s="247"/>
      <c r="F5" s="245" t="s">
        <v>640</v>
      </c>
      <c r="G5" s="340" t="s">
        <v>641</v>
      </c>
      <c r="H5" s="247" t="s">
        <v>642</v>
      </c>
      <c r="I5" s="247"/>
      <c r="J5" s="245" t="s">
        <v>640</v>
      </c>
      <c r="K5" s="340" t="s">
        <v>641</v>
      </c>
      <c r="L5" s="247" t="s">
        <v>642</v>
      </c>
      <c r="M5" s="247"/>
      <c r="N5" s="245" t="s">
        <v>640</v>
      </c>
      <c r="O5" s="340" t="s">
        <v>641</v>
      </c>
      <c r="P5" s="247" t="s">
        <v>642</v>
      </c>
      <c r="Q5" s="247"/>
      <c r="R5" s="245" t="s">
        <v>640</v>
      </c>
      <c r="S5" s="340" t="s">
        <v>641</v>
      </c>
      <c r="T5" s="247" t="s">
        <v>642</v>
      </c>
      <c r="U5" s="249"/>
      <c r="V5" s="245" t="s">
        <v>640</v>
      </c>
      <c r="W5" s="340" t="s">
        <v>641</v>
      </c>
      <c r="X5" s="247" t="s">
        <v>642</v>
      </c>
      <c r="Y5" s="249"/>
    </row>
    <row r="6" spans="1:26" s="256" customFormat="1" ht="12.75" customHeight="1">
      <c r="A6" s="250">
        <v>217</v>
      </c>
      <c r="B6" s="251" t="s">
        <v>863</v>
      </c>
      <c r="C6" s="252" t="s">
        <v>151</v>
      </c>
      <c r="D6" s="253">
        <v>800</v>
      </c>
      <c r="E6" s="254">
        <v>0</v>
      </c>
      <c r="F6" s="251" t="s">
        <v>864</v>
      </c>
      <c r="G6" s="252" t="s">
        <v>151</v>
      </c>
      <c r="H6" s="253">
        <v>1420</v>
      </c>
      <c r="I6" s="254">
        <v>0</v>
      </c>
      <c r="J6" s="251"/>
      <c r="K6" s="252" t="s">
        <v>639</v>
      </c>
      <c r="L6" s="253" t="s">
        <v>639</v>
      </c>
      <c r="M6" s="254" t="s">
        <v>639</v>
      </c>
      <c r="N6" s="251" t="s">
        <v>865</v>
      </c>
      <c r="O6" s="252" t="s">
        <v>2200</v>
      </c>
      <c r="P6" s="253">
        <v>2440</v>
      </c>
      <c r="Q6" s="254">
        <v>0</v>
      </c>
      <c r="R6" s="25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531</v>
      </c>
      <c r="B7" s="255" t="s">
        <v>866</v>
      </c>
      <c r="C7" s="252" t="s">
        <v>153</v>
      </c>
      <c r="D7" s="253">
        <v>830</v>
      </c>
      <c r="E7" s="254">
        <v>0</v>
      </c>
      <c r="F7" s="255" t="s">
        <v>867</v>
      </c>
      <c r="G7" s="252" t="s">
        <v>153</v>
      </c>
      <c r="H7" s="253">
        <v>1240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255" t="s">
        <v>870</v>
      </c>
      <c r="O7" s="252" t="s">
        <v>2201</v>
      </c>
      <c r="P7" s="253">
        <v>3930</v>
      </c>
      <c r="Q7" s="254">
        <v>0</v>
      </c>
      <c r="R7" s="255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55" t="s">
        <v>868</v>
      </c>
      <c r="C8" s="252" t="s">
        <v>152</v>
      </c>
      <c r="D8" s="253">
        <v>920</v>
      </c>
      <c r="E8" s="254">
        <v>0</v>
      </c>
      <c r="F8" s="255" t="s">
        <v>869</v>
      </c>
      <c r="G8" s="252" t="s">
        <v>152</v>
      </c>
      <c r="H8" s="253">
        <v>1880</v>
      </c>
      <c r="I8" s="254">
        <v>0</v>
      </c>
      <c r="J8" s="255"/>
      <c r="K8" s="252" t="s">
        <v>639</v>
      </c>
      <c r="L8" s="253" t="s">
        <v>639</v>
      </c>
      <c r="M8" s="254" t="s">
        <v>639</v>
      </c>
      <c r="N8" s="255" t="s">
        <v>872</v>
      </c>
      <c r="O8" s="252" t="s">
        <v>2202</v>
      </c>
      <c r="P8" s="253">
        <v>4680</v>
      </c>
      <c r="Q8" s="254">
        <v>0</v>
      </c>
      <c r="R8" s="255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55" t="s">
        <v>822</v>
      </c>
      <c r="C9" s="252" t="s">
        <v>154</v>
      </c>
      <c r="D9" s="253">
        <v>600</v>
      </c>
      <c r="E9" s="254">
        <v>0</v>
      </c>
      <c r="F9" s="255" t="s">
        <v>871</v>
      </c>
      <c r="G9" s="252" t="s">
        <v>155</v>
      </c>
      <c r="H9" s="253">
        <v>350</v>
      </c>
      <c r="I9" s="254">
        <v>0</v>
      </c>
      <c r="J9" s="255"/>
      <c r="K9" s="252" t="s">
        <v>639</v>
      </c>
      <c r="L9" s="253" t="s">
        <v>639</v>
      </c>
      <c r="M9" s="254" t="s">
        <v>639</v>
      </c>
      <c r="N9" s="255" t="s">
        <v>875</v>
      </c>
      <c r="O9" s="252" t="s">
        <v>2203</v>
      </c>
      <c r="P9" s="253">
        <v>3800</v>
      </c>
      <c r="Q9" s="254">
        <v>0</v>
      </c>
      <c r="R9" s="255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55" t="s">
        <v>873</v>
      </c>
      <c r="C10" s="252" t="s">
        <v>155</v>
      </c>
      <c r="D10" s="253">
        <v>530</v>
      </c>
      <c r="E10" s="254">
        <v>0</v>
      </c>
      <c r="F10" s="270" t="s">
        <v>2058</v>
      </c>
      <c r="G10" s="252" t="s">
        <v>168</v>
      </c>
      <c r="H10" s="253">
        <v>130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255" t="s">
        <v>876</v>
      </c>
      <c r="O10" s="252" t="s">
        <v>2204</v>
      </c>
      <c r="P10" s="253">
        <v>3760</v>
      </c>
      <c r="Q10" s="254">
        <v>0</v>
      </c>
      <c r="R10" s="255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55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55" t="s">
        <v>877</v>
      </c>
      <c r="O11" s="252" t="s">
        <v>2205</v>
      </c>
      <c r="P11" s="253">
        <v>3740</v>
      </c>
      <c r="Q11" s="254">
        <v>0</v>
      </c>
      <c r="R11" s="255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55"/>
      <c r="O12" s="252" t="s">
        <v>639</v>
      </c>
      <c r="P12" s="253" t="s">
        <v>639</v>
      </c>
      <c r="Q12" s="254" t="s">
        <v>639</v>
      </c>
      <c r="R12" s="255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55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55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55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55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55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5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5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5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5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5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5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5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5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5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5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5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5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5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5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5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5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5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5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5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5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5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5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5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5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5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5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5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31050</v>
      </c>
      <c r="B45" s="258"/>
      <c r="C45" s="260" t="str">
        <f>IF(D45=0,"","計")</f>
        <v>計</v>
      </c>
      <c r="D45" s="261">
        <f>SUBTOTAL(9,D6:D44)</f>
        <v>3680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5020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22350</v>
      </c>
      <c r="Q45" s="262">
        <f>SUM(Q6:Q44)</f>
        <v>0</v>
      </c>
      <c r="R45" s="255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337" t="s">
        <v>631</v>
      </c>
      <c r="C47" s="493" t="s">
        <v>666</v>
      </c>
      <c r="D47" s="494"/>
      <c r="E47" s="495"/>
      <c r="F47" s="338" t="s">
        <v>632</v>
      </c>
      <c r="G47" s="493" t="s">
        <v>633</v>
      </c>
      <c r="H47" s="494"/>
      <c r="I47" s="495"/>
      <c r="J47" s="338" t="s">
        <v>634</v>
      </c>
      <c r="K47" s="493" t="s">
        <v>635</v>
      </c>
      <c r="L47" s="494"/>
      <c r="M47" s="495"/>
      <c r="N47" s="338" t="s">
        <v>636</v>
      </c>
      <c r="O47" s="493" t="s">
        <v>612</v>
      </c>
      <c r="P47" s="494"/>
      <c r="Q47" s="495"/>
      <c r="R47" s="338" t="s">
        <v>639</v>
      </c>
      <c r="S47" s="493"/>
      <c r="T47" s="494"/>
      <c r="U47" s="495"/>
      <c r="V47" s="338" t="s">
        <v>639</v>
      </c>
      <c r="W47" s="493"/>
      <c r="X47" s="494"/>
      <c r="Y47" s="495"/>
    </row>
    <row r="48" spans="1:25" s="269" customFormat="1" ht="12.75" customHeight="1">
      <c r="A48" s="339">
        <v>1</v>
      </c>
      <c r="B48" s="245" t="s">
        <v>640</v>
      </c>
      <c r="C48" s="340" t="s">
        <v>641</v>
      </c>
      <c r="D48" s="247" t="s">
        <v>642</v>
      </c>
      <c r="E48" s="247"/>
      <c r="F48" s="245" t="s">
        <v>640</v>
      </c>
      <c r="G48" s="340" t="s">
        <v>641</v>
      </c>
      <c r="H48" s="247" t="s">
        <v>642</v>
      </c>
      <c r="I48" s="247"/>
      <c r="J48" s="245" t="s">
        <v>640</v>
      </c>
      <c r="K48" s="340" t="s">
        <v>641</v>
      </c>
      <c r="L48" s="247" t="s">
        <v>642</v>
      </c>
      <c r="M48" s="247"/>
      <c r="N48" s="245" t="s">
        <v>640</v>
      </c>
      <c r="O48" s="340" t="s">
        <v>641</v>
      </c>
      <c r="P48" s="247" t="s">
        <v>642</v>
      </c>
      <c r="Q48" s="247"/>
      <c r="R48" s="245" t="s">
        <v>640</v>
      </c>
      <c r="S48" s="340" t="s">
        <v>641</v>
      </c>
      <c r="T48" s="247" t="s">
        <v>642</v>
      </c>
      <c r="U48" s="249"/>
      <c r="V48" s="245" t="s">
        <v>640</v>
      </c>
      <c r="W48" s="340" t="s">
        <v>641</v>
      </c>
      <c r="X48" s="247" t="s">
        <v>642</v>
      </c>
      <c r="Y48" s="249"/>
    </row>
    <row r="49" spans="1:25" s="256" customFormat="1" ht="12.75" customHeight="1">
      <c r="A49" s="250">
        <v>234</v>
      </c>
      <c r="B49" s="251" t="s">
        <v>878</v>
      </c>
      <c r="C49" s="252" t="s">
        <v>156</v>
      </c>
      <c r="D49" s="253">
        <v>900</v>
      </c>
      <c r="E49" s="254">
        <v>0</v>
      </c>
      <c r="F49" s="251" t="s">
        <v>879</v>
      </c>
      <c r="G49" s="252" t="s">
        <v>156</v>
      </c>
      <c r="H49" s="253">
        <v>1000</v>
      </c>
      <c r="I49" s="254">
        <v>0</v>
      </c>
      <c r="J49" s="251" t="s">
        <v>883</v>
      </c>
      <c r="K49" s="252" t="s">
        <v>140</v>
      </c>
      <c r="L49" s="271">
        <v>110</v>
      </c>
      <c r="M49" s="254">
        <v>0</v>
      </c>
      <c r="N49" s="251" t="s">
        <v>880</v>
      </c>
      <c r="O49" s="252" t="s">
        <v>2206</v>
      </c>
      <c r="P49" s="271">
        <v>3670</v>
      </c>
      <c r="Q49" s="254">
        <v>0</v>
      </c>
      <c r="R49" s="272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532</v>
      </c>
      <c r="B50" s="270"/>
      <c r="C50" s="252" t="s">
        <v>639</v>
      </c>
      <c r="D50" s="253" t="s">
        <v>639</v>
      </c>
      <c r="E50" s="254" t="s">
        <v>639</v>
      </c>
      <c r="F50" s="255" t="s">
        <v>881</v>
      </c>
      <c r="G50" s="252" t="s">
        <v>140</v>
      </c>
      <c r="H50" s="253">
        <v>300</v>
      </c>
      <c r="I50" s="254">
        <v>0</v>
      </c>
      <c r="J50" s="255" t="s">
        <v>2461</v>
      </c>
      <c r="K50" s="252" t="s">
        <v>2462</v>
      </c>
      <c r="L50" s="271">
        <v>30</v>
      </c>
      <c r="M50" s="254">
        <v>0</v>
      </c>
      <c r="N50" s="255" t="s">
        <v>882</v>
      </c>
      <c r="O50" s="252" t="s">
        <v>2207</v>
      </c>
      <c r="P50" s="271">
        <v>2880</v>
      </c>
      <c r="Q50" s="254">
        <v>0</v>
      </c>
      <c r="R50" s="273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55"/>
      <c r="K51" s="252" t="s">
        <v>639</v>
      </c>
      <c r="L51" s="271" t="s">
        <v>639</v>
      </c>
      <c r="M51" s="254" t="s">
        <v>639</v>
      </c>
      <c r="N51" s="255" t="s">
        <v>884</v>
      </c>
      <c r="O51" s="252" t="s">
        <v>2208</v>
      </c>
      <c r="P51" s="271">
        <v>1160</v>
      </c>
      <c r="Q51" s="254">
        <v>0</v>
      </c>
      <c r="R51" s="273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885</v>
      </c>
      <c r="O52" s="252" t="s">
        <v>2209</v>
      </c>
      <c r="P52" s="271">
        <v>3180</v>
      </c>
      <c r="Q52" s="254">
        <v>0</v>
      </c>
      <c r="R52" s="273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3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3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6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6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6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6"/>
      <c r="S58" s="274"/>
      <c r="T58" s="275"/>
      <c r="U58" s="254"/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6"/>
      <c r="S59" s="274"/>
      <c r="T59" s="275"/>
      <c r="U59" s="254"/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6"/>
      <c r="S60" s="274"/>
      <c r="T60" s="275"/>
      <c r="U60" s="254"/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6"/>
      <c r="S61" s="274"/>
      <c r="T61" s="275"/>
      <c r="U61" s="254"/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6"/>
      <c r="S62" s="274"/>
      <c r="T62" s="275"/>
      <c r="U62" s="254"/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6"/>
      <c r="S63" s="274"/>
      <c r="T63" s="275"/>
      <c r="U63" s="254"/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6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6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6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6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6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6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6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6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6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6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6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13230</v>
      </c>
      <c r="B75" s="279"/>
      <c r="C75" s="260" t="str">
        <f>IF(D75=0,"","計")</f>
        <v>計</v>
      </c>
      <c r="D75" s="275">
        <f>SUBTOTAL(9,D49:D74)</f>
        <v>900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1300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140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10890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337" t="s">
        <v>631</v>
      </c>
      <c r="C77" s="493" t="s">
        <v>666</v>
      </c>
      <c r="D77" s="494"/>
      <c r="E77" s="495"/>
      <c r="F77" s="338" t="s">
        <v>632</v>
      </c>
      <c r="G77" s="493" t="s">
        <v>633</v>
      </c>
      <c r="H77" s="494"/>
      <c r="I77" s="495"/>
      <c r="J77" s="338" t="s">
        <v>634</v>
      </c>
      <c r="K77" s="493" t="s">
        <v>635</v>
      </c>
      <c r="L77" s="494"/>
      <c r="M77" s="495"/>
      <c r="N77" s="338" t="s">
        <v>636</v>
      </c>
      <c r="O77" s="493" t="s">
        <v>612</v>
      </c>
      <c r="P77" s="494"/>
      <c r="Q77" s="495"/>
      <c r="R77" s="338"/>
      <c r="S77" s="493"/>
      <c r="T77" s="494"/>
      <c r="U77" s="495"/>
      <c r="V77" s="338"/>
      <c r="W77" s="493"/>
      <c r="X77" s="494"/>
      <c r="Y77" s="495"/>
    </row>
    <row r="78" spans="1:25" s="269" customFormat="1" ht="12.75" customHeight="1" thickBot="1">
      <c r="A78" s="339">
        <v>1</v>
      </c>
      <c r="B78" s="245" t="s">
        <v>640</v>
      </c>
      <c r="C78" s="340" t="s">
        <v>641</v>
      </c>
      <c r="D78" s="247" t="s">
        <v>642</v>
      </c>
      <c r="E78" s="247"/>
      <c r="F78" s="245" t="s">
        <v>640</v>
      </c>
      <c r="G78" s="340" t="s">
        <v>641</v>
      </c>
      <c r="H78" s="247" t="s">
        <v>642</v>
      </c>
      <c r="I78" s="247"/>
      <c r="J78" s="245" t="s">
        <v>640</v>
      </c>
      <c r="K78" s="340" t="s">
        <v>641</v>
      </c>
      <c r="L78" s="247" t="s">
        <v>642</v>
      </c>
      <c r="M78" s="247"/>
      <c r="N78" s="245" t="s">
        <v>640</v>
      </c>
      <c r="O78" s="445" t="s">
        <v>641</v>
      </c>
      <c r="P78" s="247" t="s">
        <v>642</v>
      </c>
      <c r="Q78" s="247"/>
      <c r="R78" s="245" t="s">
        <v>640</v>
      </c>
      <c r="S78" s="340" t="s">
        <v>641</v>
      </c>
      <c r="T78" s="247" t="s">
        <v>642</v>
      </c>
      <c r="U78" s="249"/>
      <c r="V78" s="245" t="s">
        <v>640</v>
      </c>
      <c r="W78" s="340" t="s">
        <v>641</v>
      </c>
      <c r="X78" s="247" t="s">
        <v>642</v>
      </c>
      <c r="Y78" s="249"/>
    </row>
    <row r="79" spans="1:25" s="256" customFormat="1" ht="12.75" customHeight="1">
      <c r="A79" s="250">
        <v>231</v>
      </c>
      <c r="B79" s="251" t="s">
        <v>886</v>
      </c>
      <c r="C79" s="252" t="s">
        <v>157</v>
      </c>
      <c r="D79" s="271">
        <v>1200</v>
      </c>
      <c r="E79" s="254">
        <v>0</v>
      </c>
      <c r="F79" s="251" t="s">
        <v>887</v>
      </c>
      <c r="G79" s="252" t="s">
        <v>158</v>
      </c>
      <c r="H79" s="271">
        <v>800</v>
      </c>
      <c r="I79" s="254">
        <v>0</v>
      </c>
      <c r="J79" s="251" t="s">
        <v>2463</v>
      </c>
      <c r="K79" s="252" t="s">
        <v>2464</v>
      </c>
      <c r="L79" s="271">
        <v>220</v>
      </c>
      <c r="M79" s="254">
        <v>0</v>
      </c>
      <c r="N79" s="368" t="s">
        <v>888</v>
      </c>
      <c r="O79" s="344" t="s">
        <v>2210</v>
      </c>
      <c r="P79" s="350">
        <v>1495</v>
      </c>
      <c r="Q79" s="254">
        <v>0</v>
      </c>
      <c r="R79" s="251"/>
      <c r="S79" s="252"/>
      <c r="T79" s="271"/>
      <c r="U79" s="254"/>
      <c r="V79" s="251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533</v>
      </c>
      <c r="B80" s="255" t="s">
        <v>889</v>
      </c>
      <c r="C80" s="252" t="s">
        <v>159</v>
      </c>
      <c r="D80" s="271">
        <v>2430</v>
      </c>
      <c r="E80" s="254">
        <v>0</v>
      </c>
      <c r="F80" s="255" t="s">
        <v>890</v>
      </c>
      <c r="G80" s="252" t="s">
        <v>157</v>
      </c>
      <c r="H80" s="271">
        <v>1150</v>
      </c>
      <c r="I80" s="254">
        <v>0</v>
      </c>
      <c r="J80" s="255"/>
      <c r="K80" s="252" t="s">
        <v>639</v>
      </c>
      <c r="L80" s="271" t="s">
        <v>639</v>
      </c>
      <c r="M80" s="254" t="s">
        <v>639</v>
      </c>
      <c r="N80" s="369" t="s">
        <v>891</v>
      </c>
      <c r="O80" s="347" t="s">
        <v>2211</v>
      </c>
      <c r="P80" s="350">
        <v>4830</v>
      </c>
      <c r="Q80" s="254">
        <v>0</v>
      </c>
      <c r="R80" s="292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 thickBot="1">
      <c r="A81" s="496"/>
      <c r="B81" s="255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55"/>
      <c r="K81" s="252" t="s">
        <v>639</v>
      </c>
      <c r="L81" s="271" t="s">
        <v>639</v>
      </c>
      <c r="M81" s="254" t="s">
        <v>639</v>
      </c>
      <c r="N81" s="369" t="s">
        <v>892</v>
      </c>
      <c r="O81" s="348" t="s">
        <v>2212</v>
      </c>
      <c r="P81" s="350">
        <v>3250</v>
      </c>
      <c r="Q81" s="254">
        <v>0</v>
      </c>
      <c r="R81" s="292"/>
      <c r="S81" s="252"/>
      <c r="T81" s="271"/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55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92"/>
      <c r="S82" s="252"/>
      <c r="T82" s="271"/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92"/>
      <c r="S83" s="252"/>
      <c r="T83" s="271"/>
      <c r="U83" s="254"/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92"/>
      <c r="S84" s="252"/>
      <c r="T84" s="271"/>
      <c r="U84" s="254"/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93"/>
      <c r="S85" s="274"/>
      <c r="T85" s="275"/>
      <c r="U85" s="254"/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93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93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93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93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56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s="256" customFormat="1" ht="12.7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s="256" customFormat="1" ht="12.7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s="256" customFormat="1" ht="12.75" customHeight="1">
      <c r="A95" s="281">
        <f>SUM(D95,H95,L95,P95,T95,X95)</f>
        <v>15375</v>
      </c>
      <c r="B95" s="293"/>
      <c r="C95" s="260" t="str">
        <f>IF(D95=0,"","計")</f>
        <v>計</v>
      </c>
      <c r="D95" s="275">
        <f>SUBTOTAL(9,D79:D94)</f>
        <v>3630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1950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220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9575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s="256" customFormat="1" ht="12.7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82"/>
      <c r="S96" s="283"/>
      <c r="T96" s="284"/>
      <c r="U96" s="296"/>
      <c r="V96" s="282"/>
      <c r="W96" s="283"/>
      <c r="X96" s="284"/>
      <c r="Y96" s="296"/>
    </row>
    <row r="97" spans="1:25" s="269" customFormat="1" ht="12.75" customHeight="1">
      <c r="A97" s="240" t="s">
        <v>612</v>
      </c>
      <c r="B97" s="337" t="s">
        <v>631</v>
      </c>
      <c r="C97" s="493" t="s">
        <v>666</v>
      </c>
      <c r="D97" s="494"/>
      <c r="E97" s="495"/>
      <c r="F97" s="338" t="s">
        <v>632</v>
      </c>
      <c r="G97" s="493" t="s">
        <v>633</v>
      </c>
      <c r="H97" s="494"/>
      <c r="I97" s="495"/>
      <c r="J97" s="338" t="s">
        <v>634</v>
      </c>
      <c r="K97" s="493" t="s">
        <v>635</v>
      </c>
      <c r="L97" s="494"/>
      <c r="M97" s="495"/>
      <c r="N97" s="338" t="s">
        <v>636</v>
      </c>
      <c r="O97" s="493" t="s">
        <v>612</v>
      </c>
      <c r="P97" s="494"/>
      <c r="Q97" s="495"/>
      <c r="R97" s="338"/>
      <c r="S97" s="493"/>
      <c r="T97" s="494"/>
      <c r="U97" s="495"/>
      <c r="V97" s="338"/>
      <c r="W97" s="493"/>
      <c r="X97" s="494"/>
      <c r="Y97" s="495"/>
    </row>
    <row r="98" spans="1:25" s="269" customFormat="1" ht="12.75" customHeight="1" thickBot="1">
      <c r="A98" s="339">
        <v>1</v>
      </c>
      <c r="B98" s="245" t="s">
        <v>640</v>
      </c>
      <c r="C98" s="340" t="s">
        <v>641</v>
      </c>
      <c r="D98" s="247" t="s">
        <v>642</v>
      </c>
      <c r="E98" s="247"/>
      <c r="F98" s="245" t="s">
        <v>640</v>
      </c>
      <c r="G98" s="340" t="s">
        <v>641</v>
      </c>
      <c r="H98" s="247" t="s">
        <v>642</v>
      </c>
      <c r="I98" s="247"/>
      <c r="J98" s="245" t="s">
        <v>640</v>
      </c>
      <c r="K98" s="340" t="s">
        <v>641</v>
      </c>
      <c r="L98" s="247" t="s">
        <v>642</v>
      </c>
      <c r="M98" s="247"/>
      <c r="N98" s="245" t="s">
        <v>640</v>
      </c>
      <c r="O98" s="445" t="s">
        <v>641</v>
      </c>
      <c r="P98" s="247" t="s">
        <v>642</v>
      </c>
      <c r="Q98" s="247"/>
      <c r="R98" s="245" t="s">
        <v>640</v>
      </c>
      <c r="S98" s="340" t="s">
        <v>641</v>
      </c>
      <c r="T98" s="247" t="s">
        <v>642</v>
      </c>
      <c r="U98" s="249"/>
      <c r="V98" s="245" t="s">
        <v>640</v>
      </c>
      <c r="W98" s="340" t="s">
        <v>641</v>
      </c>
      <c r="X98" s="247" t="s">
        <v>642</v>
      </c>
      <c r="Y98" s="249"/>
    </row>
    <row r="99" spans="1:25" s="256" customFormat="1" ht="12.75" customHeight="1">
      <c r="A99" s="250">
        <v>224</v>
      </c>
      <c r="B99" s="251" t="s">
        <v>901</v>
      </c>
      <c r="C99" s="252" t="s">
        <v>160</v>
      </c>
      <c r="D99" s="271">
        <v>1340</v>
      </c>
      <c r="E99" s="254">
        <v>0</v>
      </c>
      <c r="F99" s="251" t="s">
        <v>902</v>
      </c>
      <c r="G99" s="252" t="s">
        <v>161</v>
      </c>
      <c r="H99" s="271">
        <v>1100</v>
      </c>
      <c r="I99" s="254">
        <v>0</v>
      </c>
      <c r="J99" s="251" t="s">
        <v>903</v>
      </c>
      <c r="K99" s="252" t="s">
        <v>161</v>
      </c>
      <c r="L99" s="271">
        <v>1540</v>
      </c>
      <c r="M99" s="254">
        <v>0</v>
      </c>
      <c r="N99" s="368" t="s">
        <v>904</v>
      </c>
      <c r="O99" s="344" t="s">
        <v>2213</v>
      </c>
      <c r="P99" s="350">
        <v>4710</v>
      </c>
      <c r="Q99" s="254">
        <v>0</v>
      </c>
      <c r="R99" s="251"/>
      <c r="S99" s="252"/>
      <c r="T99" s="271"/>
      <c r="U99" s="254"/>
      <c r="V99" s="251"/>
      <c r="W99" s="252" t="s">
        <v>639</v>
      </c>
      <c r="X99" s="271" t="s">
        <v>639</v>
      </c>
      <c r="Y99" s="254" t="s">
        <v>639</v>
      </c>
    </row>
    <row r="100" spans="1:25" s="256" customFormat="1" ht="12.75" customHeight="1" thickBot="1">
      <c r="A100" s="496" t="s">
        <v>534</v>
      </c>
      <c r="B100" s="255" t="s">
        <v>905</v>
      </c>
      <c r="C100" s="252" t="s">
        <v>162</v>
      </c>
      <c r="D100" s="271">
        <v>1380</v>
      </c>
      <c r="E100" s="254">
        <v>0</v>
      </c>
      <c r="F100" s="255" t="s">
        <v>2689</v>
      </c>
      <c r="G100" s="252" t="s">
        <v>160</v>
      </c>
      <c r="H100" s="271">
        <v>700</v>
      </c>
      <c r="I100" s="254">
        <v>0</v>
      </c>
      <c r="J100" s="255" t="s">
        <v>908</v>
      </c>
      <c r="K100" s="252" t="s">
        <v>164</v>
      </c>
      <c r="L100" s="271">
        <v>970</v>
      </c>
      <c r="M100" s="254">
        <v>0</v>
      </c>
      <c r="N100" s="369" t="s">
        <v>906</v>
      </c>
      <c r="O100" s="348" t="s">
        <v>2214</v>
      </c>
      <c r="P100" s="350">
        <v>5060</v>
      </c>
      <c r="Q100" s="254">
        <v>0</v>
      </c>
      <c r="R100" s="292"/>
      <c r="S100" s="252"/>
      <c r="T100" s="271"/>
      <c r="U100" s="254"/>
      <c r="V100" s="292"/>
      <c r="W100" s="252" t="s">
        <v>639</v>
      </c>
      <c r="X100" s="271" t="s">
        <v>639</v>
      </c>
      <c r="Y100" s="254" t="s">
        <v>639</v>
      </c>
    </row>
    <row r="101" spans="1:25" s="256" customFormat="1" ht="12.75" customHeight="1">
      <c r="A101" s="496"/>
      <c r="B101" s="255" t="s">
        <v>907</v>
      </c>
      <c r="C101" s="252" t="s">
        <v>163</v>
      </c>
      <c r="D101" s="271">
        <v>1080</v>
      </c>
      <c r="E101" s="254">
        <v>0</v>
      </c>
      <c r="F101" s="255"/>
      <c r="G101" s="252" t="s">
        <v>639</v>
      </c>
      <c r="H101" s="271" t="s">
        <v>639</v>
      </c>
      <c r="I101" s="254" t="s">
        <v>639</v>
      </c>
      <c r="J101" s="255"/>
      <c r="K101" s="252" t="s">
        <v>639</v>
      </c>
      <c r="L101" s="271" t="s">
        <v>639</v>
      </c>
      <c r="M101" s="254" t="s">
        <v>639</v>
      </c>
      <c r="N101" s="255"/>
      <c r="O101" s="252" t="s">
        <v>639</v>
      </c>
      <c r="P101" s="271" t="s">
        <v>639</v>
      </c>
      <c r="Q101" s="254" t="s">
        <v>639</v>
      </c>
      <c r="R101" s="292"/>
      <c r="S101" s="252"/>
      <c r="T101" s="271"/>
      <c r="U101" s="254"/>
      <c r="V101" s="292"/>
      <c r="W101" s="252" t="s">
        <v>639</v>
      </c>
      <c r="X101" s="271" t="s">
        <v>639</v>
      </c>
      <c r="Y101" s="254" t="s">
        <v>639</v>
      </c>
    </row>
    <row r="102" spans="1:25" s="256" customFormat="1" ht="12.75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92"/>
      <c r="S102" s="252"/>
      <c r="T102" s="271"/>
      <c r="U102" s="254"/>
      <c r="V102" s="292"/>
      <c r="W102" s="252" t="s">
        <v>639</v>
      </c>
      <c r="X102" s="271" t="s">
        <v>639</v>
      </c>
      <c r="Y102" s="254" t="s">
        <v>639</v>
      </c>
    </row>
    <row r="103" spans="1:25" s="256" customFormat="1" ht="12.75" hidden="1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92"/>
      <c r="S103" s="252"/>
      <c r="T103" s="271"/>
      <c r="U103" s="254"/>
      <c r="V103" s="292"/>
      <c r="W103" s="252" t="s">
        <v>639</v>
      </c>
      <c r="X103" s="271" t="s">
        <v>639</v>
      </c>
      <c r="Y103" s="254" t="s">
        <v>639</v>
      </c>
    </row>
    <row r="104" spans="1:25" s="256" customFormat="1" ht="12.7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92"/>
      <c r="S104" s="252"/>
      <c r="T104" s="271"/>
      <c r="U104" s="254"/>
      <c r="V104" s="292"/>
      <c r="W104" s="252" t="s">
        <v>639</v>
      </c>
      <c r="X104" s="271" t="s">
        <v>639</v>
      </c>
      <c r="Y104" s="254" t="s">
        <v>639</v>
      </c>
    </row>
    <row r="105" spans="1:25" s="256" customFormat="1" ht="12.7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97"/>
      <c r="S105" s="252"/>
      <c r="T105" s="271"/>
      <c r="U105" s="254"/>
      <c r="V105" s="297"/>
      <c r="W105" s="252" t="s">
        <v>639</v>
      </c>
      <c r="X105" s="271" t="s">
        <v>639</v>
      </c>
      <c r="Y105" s="254" t="s">
        <v>639</v>
      </c>
    </row>
    <row r="106" spans="1:25" s="256" customFormat="1" ht="12.7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97"/>
      <c r="S106" s="252"/>
      <c r="T106" s="271"/>
      <c r="U106" s="254"/>
      <c r="V106" s="297"/>
      <c r="W106" s="252" t="s">
        <v>639</v>
      </c>
      <c r="X106" s="271" t="s">
        <v>639</v>
      </c>
      <c r="Y106" s="254" t="s">
        <v>639</v>
      </c>
    </row>
    <row r="107" spans="1:25" s="256" customFormat="1" ht="12.7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/>
      <c r="T107" s="271"/>
      <c r="U107" s="254"/>
      <c r="V107" s="297"/>
      <c r="W107" s="252" t="s">
        <v>639</v>
      </c>
      <c r="X107" s="271" t="s">
        <v>639</v>
      </c>
      <c r="Y107" s="254" t="s">
        <v>639</v>
      </c>
    </row>
    <row r="108" spans="1:25" s="256" customFormat="1" ht="12.7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/>
      <c r="T108" s="271"/>
      <c r="U108" s="254"/>
      <c r="V108" s="298"/>
      <c r="W108" s="252" t="s">
        <v>639</v>
      </c>
      <c r="X108" s="271" t="s">
        <v>639</v>
      </c>
      <c r="Y108" s="254" t="s">
        <v>639</v>
      </c>
    </row>
    <row r="109" spans="1:25" s="256" customFormat="1" ht="12.7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/>
      <c r="T109" s="271"/>
      <c r="U109" s="254"/>
      <c r="V109" s="298"/>
      <c r="W109" s="252" t="s">
        <v>639</v>
      </c>
      <c r="X109" s="271" t="s">
        <v>639</v>
      </c>
      <c r="Y109" s="254" t="s">
        <v>639</v>
      </c>
    </row>
    <row r="110" spans="1:25" s="256" customFormat="1" ht="12.7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s="256" customFormat="1" ht="12.7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s="256" customFormat="1" ht="12.7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s="256" customFormat="1" ht="12.7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s="256" customFormat="1" ht="12.7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s="256" customFormat="1" ht="12.75" customHeight="1">
      <c r="A115" s="281">
        <f>SUM(D115,H115,L115,P115,T115,X115)</f>
        <v>17880</v>
      </c>
      <c r="B115" s="298"/>
      <c r="C115" s="260" t="str">
        <f>IF(D115=0,"","計")</f>
        <v>計</v>
      </c>
      <c r="D115" s="275">
        <f>SUBTOTAL(9,D99:D114)</f>
        <v>3800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1800</v>
      </c>
      <c r="I115" s="254">
        <f>SUM(I99:I114)</f>
        <v>0</v>
      </c>
      <c r="J115" s="298"/>
      <c r="K115" s="260" t="str">
        <f>IF(L115=0,"","計")</f>
        <v>計</v>
      </c>
      <c r="L115" s="275">
        <f>SUBTOTAL(9,L99:L114)</f>
        <v>2510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9770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s="256" customFormat="1" ht="12.7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7"/>
      <c r="V116" s="304"/>
      <c r="W116" s="301"/>
      <c r="X116" s="302"/>
      <c r="Y116" s="307"/>
    </row>
    <row r="117" spans="1:25" s="256" customFormat="1" ht="12.7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s="256" customFormat="1" ht="12.7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s="256" customFormat="1" ht="12.7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s="256" customFormat="1" ht="12.7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s="256" customFormat="1" ht="12.7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s="256" customFormat="1" ht="12.7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s="256" customFormat="1" ht="12.7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s="256" customFormat="1" ht="12.7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s="256" customFormat="1" ht="12.7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s="256" customFormat="1" ht="12.7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s="256" customFormat="1" ht="12.7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s="256" customFormat="1" ht="12.7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s="256" customFormat="1" ht="12.7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s="256" customFormat="1" ht="12.7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s="256" customFormat="1" ht="12.7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s="256" customFormat="1" ht="12.7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s="256" customFormat="1" ht="12.7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s="256" customFormat="1" ht="12.75" customHeight="1">
      <c r="A134" s="335">
        <f>SUBTOTAL(9,A45,A75,A95,A115)</f>
        <v>77535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s="256" customFormat="1" ht="12.7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s="280" customFormat="1" ht="12.75" customHeight="1">
      <c r="A136" s="336" t="s">
        <v>2314</v>
      </c>
      <c r="V136" s="521">
        <f>MOKUJI!B13</f>
        <v>45200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江別市読売</v>
      </c>
      <c r="C151" s="314"/>
      <c r="D151" s="314"/>
      <c r="E151" s="314"/>
      <c r="F151" s="313" t="str">
        <f>IF(G4="","",CONCATENATE($A7,G4))</f>
        <v>江別市朝日</v>
      </c>
      <c r="G151" s="314"/>
      <c r="H151" s="314"/>
      <c r="I151" s="314"/>
      <c r="J151" s="313" t="str">
        <f>IF(K4="","",CONCATENATE($A7,K4))</f>
        <v>江別市毎日</v>
      </c>
      <c r="K151" s="314"/>
      <c r="L151" s="314"/>
      <c r="M151" s="314"/>
      <c r="N151" s="313" t="str">
        <f>IF(O4="","",CONCATENATE($A7,O4))</f>
        <v>江別市北海道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北広島市読売</v>
      </c>
      <c r="C153" s="317"/>
      <c r="D153" s="317"/>
      <c r="E153" s="317"/>
      <c r="F153" s="316" t="str">
        <f>IF(G47="","",CONCATENATE($A50,G47))</f>
        <v>北広島市朝日</v>
      </c>
      <c r="G153" s="317"/>
      <c r="H153" s="317"/>
      <c r="I153" s="317"/>
      <c r="J153" s="316" t="str">
        <f>IF(K47="","",CONCATENATE($A50,K47))</f>
        <v>北広島市毎日</v>
      </c>
      <c r="K153" s="317"/>
      <c r="L153" s="317"/>
      <c r="M153" s="317"/>
      <c r="N153" s="316" t="str">
        <f>IF(O47="","",CONCATENATE($A50,O47))</f>
        <v>北広島市北海道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恵庭市読売</v>
      </c>
      <c r="C155" s="317"/>
      <c r="D155" s="317"/>
      <c r="E155" s="317"/>
      <c r="F155" s="316" t="str">
        <f>IF(G77="","",CONCATENATE($A80,G77))</f>
        <v>恵庭市朝日</v>
      </c>
      <c r="G155" s="317"/>
      <c r="H155" s="317"/>
      <c r="I155" s="317"/>
      <c r="J155" s="316" t="str">
        <f>IF(K77="","",CONCATENATE($A80,K77))</f>
        <v>恵庭市毎日</v>
      </c>
      <c r="K155" s="317"/>
      <c r="L155" s="317"/>
      <c r="M155" s="317"/>
      <c r="N155" s="316" t="str">
        <f>IF(O77="","",CONCATENATE($A80,O77))</f>
        <v>恵庭市北海道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千歳市読売</v>
      </c>
      <c r="C157" s="317"/>
      <c r="D157" s="317"/>
      <c r="E157" s="317"/>
      <c r="F157" s="316" t="str">
        <f>IF(G97="","",CONCATENATE($A100,G97))</f>
        <v>千歳市朝日</v>
      </c>
      <c r="G157" s="317"/>
      <c r="H157" s="317"/>
      <c r="I157" s="317"/>
      <c r="J157" s="316" t="str">
        <f>IF(K97="","",CONCATENATE($A100,K97))</f>
        <v>千歳市毎日</v>
      </c>
      <c r="K157" s="317"/>
      <c r="L157" s="317"/>
      <c r="M157" s="317"/>
      <c r="N157" s="316" t="str">
        <f>IF(O97="","",CONCATENATE($A100,O97))</f>
        <v>千歳市北海道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O77:Q77"/>
    <mergeCell ref="S47:U47"/>
    <mergeCell ref="S77:U77"/>
    <mergeCell ref="O47:Q47"/>
    <mergeCell ref="W47:Y47"/>
    <mergeCell ref="Q1:R1"/>
    <mergeCell ref="S1:T1"/>
    <mergeCell ref="U1:V1"/>
    <mergeCell ref="A1:B1"/>
    <mergeCell ref="H1:I1"/>
    <mergeCell ref="C1:G1"/>
    <mergeCell ref="N1:O1"/>
    <mergeCell ref="J1:M1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9</v>
      </c>
      <c r="Z2" s="402" t="s">
        <v>2102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235</v>
      </c>
      <c r="B6" s="270" t="s">
        <v>909</v>
      </c>
      <c r="C6" s="252" t="s">
        <v>165</v>
      </c>
      <c r="D6" s="253">
        <v>30</v>
      </c>
      <c r="E6" s="254">
        <v>0</v>
      </c>
      <c r="F6" s="270" t="s">
        <v>910</v>
      </c>
      <c r="G6" s="252" t="s">
        <v>166</v>
      </c>
      <c r="H6" s="253" t="s">
        <v>2820</v>
      </c>
      <c r="I6" s="254">
        <v>0</v>
      </c>
      <c r="J6" s="270" t="s">
        <v>838</v>
      </c>
      <c r="K6" s="252" t="s">
        <v>111</v>
      </c>
      <c r="L6" s="253">
        <v>30</v>
      </c>
      <c r="M6" s="254">
        <v>0</v>
      </c>
      <c r="N6" s="321" t="s">
        <v>912</v>
      </c>
      <c r="O6" s="252" t="s">
        <v>2479</v>
      </c>
      <c r="P6" s="253">
        <v>1875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537</v>
      </c>
      <c r="B7" s="270" t="s">
        <v>913</v>
      </c>
      <c r="C7" s="252" t="s">
        <v>167</v>
      </c>
      <c r="D7" s="253">
        <v>10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914</v>
      </c>
      <c r="O7" s="252" t="s">
        <v>2480</v>
      </c>
      <c r="P7" s="253">
        <v>1020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915</v>
      </c>
      <c r="O8" s="252" t="s">
        <v>2826</v>
      </c>
      <c r="P8" s="253">
        <v>735</v>
      </c>
      <c r="Q8" s="254">
        <v>0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916</v>
      </c>
      <c r="O9" s="252" t="s">
        <v>2762</v>
      </c>
      <c r="P9" s="253">
        <v>280</v>
      </c>
      <c r="Q9" s="254">
        <v>0</v>
      </c>
      <c r="R9" s="270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917</v>
      </c>
      <c r="O10" s="252" t="s">
        <v>2684</v>
      </c>
      <c r="P10" s="253">
        <v>125</v>
      </c>
      <c r="Q10" s="254">
        <v>0</v>
      </c>
      <c r="R10" s="27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918</v>
      </c>
      <c r="O11" s="252" t="s">
        <v>2481</v>
      </c>
      <c r="P11" s="253">
        <v>25</v>
      </c>
      <c r="Q11" s="254">
        <v>0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 t="s">
        <v>919</v>
      </c>
      <c r="O12" s="252" t="s">
        <v>2482</v>
      </c>
      <c r="P12" s="253">
        <v>110</v>
      </c>
      <c r="Q12" s="254">
        <v>0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 t="s">
        <v>920</v>
      </c>
      <c r="O13" s="252" t="s">
        <v>2483</v>
      </c>
      <c r="P13" s="253" t="s">
        <v>2820</v>
      </c>
      <c r="Q13" s="254">
        <v>0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70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/>
      <c r="T25" s="253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/>
      <c r="T26" s="253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/>
      <c r="T27" s="253"/>
      <c r="U27" s="254"/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/>
      <c r="T28" s="253"/>
      <c r="U28" s="254"/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/>
      <c r="T29" s="253"/>
      <c r="U29" s="254"/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/>
      <c r="T30" s="253"/>
      <c r="U30" s="254"/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/>
      <c r="T31" s="253"/>
      <c r="U31" s="254"/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/>
      <c r="T32" s="253"/>
      <c r="U32" s="254"/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/>
      <c r="T33" s="253"/>
      <c r="U33" s="254"/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/>
      <c r="T34" s="253"/>
      <c r="U34" s="254"/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/>
      <c r="T35" s="253"/>
      <c r="U35" s="254"/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/>
      <c r="T36" s="253"/>
      <c r="U36" s="254"/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/>
      <c r="T37" s="253"/>
      <c r="U37" s="254"/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4240</v>
      </c>
      <c r="B45" s="258"/>
      <c r="C45" s="260" t="s">
        <v>613</v>
      </c>
      <c r="D45" s="261">
        <f>SUBTOTAL(9,D6:D44)</f>
        <v>40</v>
      </c>
      <c r="E45" s="262">
        <f>SUM(E6:E44)</f>
        <v>0</v>
      </c>
      <c r="F45" s="258"/>
      <c r="G45" s="260" t="s">
        <v>613</v>
      </c>
      <c r="H45" s="261">
        <f>SUBTOTAL(9,H6:H44)</f>
        <v>0</v>
      </c>
      <c r="I45" s="262">
        <f>SUM(I6:I44)</f>
        <v>0</v>
      </c>
      <c r="J45" s="258"/>
      <c r="K45" s="260" t="s">
        <v>613</v>
      </c>
      <c r="L45" s="261">
        <f>SUBTOTAL(9,L6:L44)</f>
        <v>30</v>
      </c>
      <c r="M45" s="262">
        <f>SUM(M6:M44)</f>
        <v>0</v>
      </c>
      <c r="N45" s="258"/>
      <c r="O45" s="260" t="s">
        <v>613</v>
      </c>
      <c r="P45" s="261">
        <f>SUBTOTAL(9,P6:P44)</f>
        <v>4170</v>
      </c>
      <c r="Q45" s="262">
        <f>SUM(Q6:Q44)</f>
        <v>0</v>
      </c>
      <c r="R45" s="258"/>
      <c r="S45" s="260" t="s">
        <v>613</v>
      </c>
      <c r="T45" s="261">
        <f>SUBTOTAL(9,T6:T44)</f>
        <v>0</v>
      </c>
      <c r="U45" s="262">
        <f>SUM(U6:U44)</f>
        <v>0</v>
      </c>
      <c r="V45" s="255"/>
      <c r="W45" s="260"/>
      <c r="X45" s="261"/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s="256" customFormat="1" ht="12.75" hidden="1" customHeight="1">
      <c r="A75" s="281"/>
      <c r="B75" s="279"/>
      <c r="C75" s="260"/>
      <c r="D75" s="275"/>
      <c r="E75" s="254">
        <f>SUM(E49:E74)</f>
        <v>0</v>
      </c>
      <c r="F75" s="277"/>
      <c r="G75" s="260"/>
      <c r="H75" s="275"/>
      <c r="I75" s="254">
        <f>SUM(I49:I74)</f>
        <v>0</v>
      </c>
      <c r="J75" s="277"/>
      <c r="K75" s="260"/>
      <c r="L75" s="275"/>
      <c r="M75" s="254">
        <f>SUM(M49:M74)</f>
        <v>0</v>
      </c>
      <c r="N75" s="267"/>
      <c r="O75" s="260"/>
      <c r="P75" s="275"/>
      <c r="Q75" s="254">
        <f>SUM(Q49:Q74)</f>
        <v>0</v>
      </c>
      <c r="R75" s="277"/>
      <c r="S75" s="260"/>
      <c r="T75" s="275"/>
      <c r="U75" s="254">
        <f>SUM(U49:U74)</f>
        <v>0</v>
      </c>
      <c r="V75" s="276"/>
      <c r="W75" s="260"/>
      <c r="X75" s="275"/>
      <c r="Y75" s="254">
        <f>SUM(Y49:Y74)</f>
        <v>0</v>
      </c>
    </row>
    <row r="76" spans="1:25" s="256" customFormat="1" ht="12.75" hidden="1" customHeight="1">
      <c r="A76" s="299"/>
      <c r="B76" s="282">
        <v>0</v>
      </c>
      <c r="C76" s="283"/>
      <c r="D76" s="284"/>
      <c r="E76" s="285"/>
      <c r="F76" s="276">
        <v>0</v>
      </c>
      <c r="G76" s="286"/>
      <c r="H76" s="287"/>
      <c r="I76" s="288"/>
      <c r="J76" s="276">
        <v>0</v>
      </c>
      <c r="K76" s="286"/>
      <c r="L76" s="287"/>
      <c r="M76" s="288"/>
      <c r="N76" s="276">
        <v>0</v>
      </c>
      <c r="O76" s="286"/>
      <c r="P76" s="287"/>
      <c r="Q76" s="288"/>
      <c r="R76" s="276">
        <v>0</v>
      </c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/>
      <c r="B95" s="293"/>
      <c r="C95" s="260"/>
      <c r="D95" s="275"/>
      <c r="E95" s="254">
        <f>SUM(E79:E94)</f>
        <v>0</v>
      </c>
      <c r="F95" s="293"/>
      <c r="G95" s="260"/>
      <c r="H95" s="275"/>
      <c r="I95" s="254">
        <f>SUM(I79:I94)</f>
        <v>0</v>
      </c>
      <c r="J95" s="293"/>
      <c r="K95" s="260"/>
      <c r="L95" s="275"/>
      <c r="M95" s="254">
        <f>SUM(M79:M94)</f>
        <v>0</v>
      </c>
      <c r="N95" s="293"/>
      <c r="O95" s="260"/>
      <c r="P95" s="275"/>
      <c r="Q95" s="254">
        <f>SUM(Q79:Q94)</f>
        <v>0</v>
      </c>
      <c r="R95" s="293"/>
      <c r="S95" s="260"/>
      <c r="T95" s="275"/>
      <c r="U95" s="254">
        <f>SUM(U79:U94)</f>
        <v>0</v>
      </c>
      <c r="V95" s="293"/>
      <c r="W95" s="260"/>
      <c r="X95" s="275"/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/>
      <c r="B115" s="298"/>
      <c r="C115" s="260"/>
      <c r="D115" s="275"/>
      <c r="E115" s="254">
        <f>SUM(E99:E114)</f>
        <v>0</v>
      </c>
      <c r="F115" s="298"/>
      <c r="G115" s="260"/>
      <c r="H115" s="275"/>
      <c r="I115" s="254">
        <f>SUM(I99:I114)</f>
        <v>0</v>
      </c>
      <c r="J115" s="298"/>
      <c r="K115" s="260"/>
      <c r="L115" s="275"/>
      <c r="M115" s="254">
        <f>SUM(M99:M114)</f>
        <v>0</v>
      </c>
      <c r="N115" s="298"/>
      <c r="O115" s="260"/>
      <c r="P115" s="275"/>
      <c r="Q115" s="254">
        <f>SUM(Q99:Q114)</f>
        <v>0</v>
      </c>
      <c r="R115" s="298"/>
      <c r="S115" s="260"/>
      <c r="T115" s="275"/>
      <c r="U115" s="254">
        <f>SUM(U99:U114)</f>
        <v>0</v>
      </c>
      <c r="V115" s="298"/>
      <c r="W115" s="260"/>
      <c r="X115" s="275"/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s="238" customFormat="1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s="238" customFormat="1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4240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2004</v>
      </c>
      <c r="V136" s="521">
        <f>MOKUJI!B14</f>
        <v>45200</v>
      </c>
      <c r="W136" s="522"/>
      <c r="X136" s="522"/>
      <c r="Y136" s="522"/>
    </row>
    <row r="137" spans="1:25" ht="13.5" customHeight="1">
      <c r="A137" s="336" t="s">
        <v>2122</v>
      </c>
      <c r="V137" s="521"/>
      <c r="W137" s="522"/>
      <c r="X137" s="522"/>
      <c r="Y137" s="522"/>
    </row>
    <row r="138" spans="1:25" ht="13.5" customHeight="1">
      <c r="A138" s="394" t="s">
        <v>2651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石狩市読売</v>
      </c>
      <c r="C151" s="314"/>
      <c r="D151" s="314"/>
      <c r="E151" s="314"/>
      <c r="F151" s="313" t="str">
        <f>IF(G4="","",CONCATENATE($A7,G4))</f>
        <v>石狩市朝日</v>
      </c>
      <c r="G151" s="314"/>
      <c r="H151" s="314"/>
      <c r="I151" s="314"/>
      <c r="J151" s="313" t="str">
        <f>IF(K4="","",CONCATENATE($A7,K4))</f>
        <v>石狩市毎日</v>
      </c>
      <c r="K151" s="314"/>
      <c r="L151" s="314"/>
      <c r="M151" s="314"/>
      <c r="N151" s="313" t="str">
        <f>IF(O4="","",CONCATENATE($A7,O4))</f>
        <v>石狩市北海道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60"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W77:Y77"/>
    <mergeCell ref="A80:A87"/>
    <mergeCell ref="C77:E77"/>
    <mergeCell ref="G77:I77"/>
    <mergeCell ref="K77:M77"/>
    <mergeCell ref="O77:Q77"/>
    <mergeCell ref="S77:U77"/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10</v>
      </c>
      <c r="Z2" s="402" t="s">
        <v>2101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203</v>
      </c>
      <c r="B6" s="270" t="s">
        <v>921</v>
      </c>
      <c r="C6" s="252" t="s">
        <v>170</v>
      </c>
      <c r="D6" s="253">
        <v>470</v>
      </c>
      <c r="E6" s="254">
        <v>0</v>
      </c>
      <c r="F6" s="270" t="s">
        <v>922</v>
      </c>
      <c r="G6" s="252" t="s">
        <v>171</v>
      </c>
      <c r="H6" s="253">
        <v>410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923</v>
      </c>
      <c r="O6" s="344" t="s">
        <v>2215</v>
      </c>
      <c r="P6" s="345">
        <v>1715</v>
      </c>
      <c r="Q6" s="254">
        <v>0</v>
      </c>
      <c r="R6" s="412"/>
      <c r="S6" s="405"/>
      <c r="T6" s="410"/>
      <c r="U6" s="411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1964</v>
      </c>
      <c r="B7" s="270" t="s">
        <v>924</v>
      </c>
      <c r="C7" s="252" t="s">
        <v>173</v>
      </c>
      <c r="D7" s="253">
        <v>510</v>
      </c>
      <c r="E7" s="254">
        <v>0</v>
      </c>
      <c r="F7" s="270" t="s">
        <v>925</v>
      </c>
      <c r="G7" s="252" t="s">
        <v>174</v>
      </c>
      <c r="H7" s="253">
        <v>110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926</v>
      </c>
      <c r="O7" s="347" t="s">
        <v>2216</v>
      </c>
      <c r="P7" s="345">
        <v>3725</v>
      </c>
      <c r="Q7" s="254">
        <v>0</v>
      </c>
      <c r="R7" s="341"/>
      <c r="S7" s="274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928</v>
      </c>
      <c r="C8" s="252" t="s">
        <v>175</v>
      </c>
      <c r="D8" s="253">
        <v>420</v>
      </c>
      <c r="E8" s="254">
        <v>0</v>
      </c>
      <c r="F8" s="270" t="s">
        <v>2052</v>
      </c>
      <c r="G8" s="252" t="s">
        <v>1478</v>
      </c>
      <c r="H8" s="253">
        <v>40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930</v>
      </c>
      <c r="O8" s="347" t="s">
        <v>2217</v>
      </c>
      <c r="P8" s="345">
        <v>1730</v>
      </c>
      <c r="Q8" s="254">
        <v>0</v>
      </c>
      <c r="R8" s="341"/>
      <c r="S8" s="274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 t="s">
        <v>823</v>
      </c>
      <c r="C9" s="252" t="s">
        <v>177</v>
      </c>
      <c r="D9" s="253">
        <v>560</v>
      </c>
      <c r="E9" s="254">
        <v>0</v>
      </c>
      <c r="F9" s="270" t="s">
        <v>929</v>
      </c>
      <c r="G9" s="252" t="s">
        <v>176</v>
      </c>
      <c r="H9" s="253">
        <v>370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932</v>
      </c>
      <c r="O9" s="347" t="s">
        <v>2218</v>
      </c>
      <c r="P9" s="345">
        <v>2565</v>
      </c>
      <c r="Q9" s="254">
        <v>0</v>
      </c>
      <c r="R9" s="341"/>
      <c r="S9" s="274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 t="s">
        <v>933</v>
      </c>
      <c r="C10" s="252" t="s">
        <v>179</v>
      </c>
      <c r="D10" s="253">
        <v>580</v>
      </c>
      <c r="E10" s="254">
        <v>0</v>
      </c>
      <c r="F10" s="270" t="s">
        <v>931</v>
      </c>
      <c r="G10" s="252" t="s">
        <v>178</v>
      </c>
      <c r="H10" s="253">
        <v>220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937</v>
      </c>
      <c r="O10" s="347" t="s">
        <v>2255</v>
      </c>
      <c r="P10" s="345">
        <v>2915</v>
      </c>
      <c r="Q10" s="254">
        <v>0</v>
      </c>
      <c r="R10" s="341"/>
      <c r="S10" s="274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 t="s">
        <v>935</v>
      </c>
      <c r="C11" s="252" t="s">
        <v>180</v>
      </c>
      <c r="D11" s="253">
        <v>1170</v>
      </c>
      <c r="E11" s="254">
        <v>0</v>
      </c>
      <c r="F11" s="270" t="s">
        <v>934</v>
      </c>
      <c r="G11" s="252" t="s">
        <v>172</v>
      </c>
      <c r="H11" s="253">
        <v>180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939</v>
      </c>
      <c r="O11" s="347" t="s">
        <v>2219</v>
      </c>
      <c r="P11" s="345">
        <v>3630</v>
      </c>
      <c r="Q11" s="254">
        <v>0</v>
      </c>
      <c r="R11" s="341"/>
      <c r="S11" s="274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 t="s">
        <v>938</v>
      </c>
      <c r="C12" s="252" t="s">
        <v>182</v>
      </c>
      <c r="D12" s="253">
        <v>740</v>
      </c>
      <c r="E12" s="254">
        <v>0</v>
      </c>
      <c r="F12" s="270" t="s">
        <v>936</v>
      </c>
      <c r="G12" s="252" t="s">
        <v>181</v>
      </c>
      <c r="H12" s="253">
        <v>150</v>
      </c>
      <c r="I12" s="254">
        <v>0</v>
      </c>
      <c r="J12" s="270"/>
      <c r="K12" s="252" t="s">
        <v>639</v>
      </c>
      <c r="L12" s="253" t="s">
        <v>639</v>
      </c>
      <c r="M12" s="254" t="s">
        <v>639</v>
      </c>
      <c r="N12" s="346" t="s">
        <v>941</v>
      </c>
      <c r="O12" s="347" t="s">
        <v>2827</v>
      </c>
      <c r="P12" s="345">
        <v>6065</v>
      </c>
      <c r="Q12" s="254">
        <v>0</v>
      </c>
      <c r="R12" s="341"/>
      <c r="S12" s="274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 thickBot="1">
      <c r="A13" s="496"/>
      <c r="B13" s="270" t="s">
        <v>940</v>
      </c>
      <c r="C13" s="252" t="s">
        <v>2010</v>
      </c>
      <c r="D13" s="253">
        <v>960</v>
      </c>
      <c r="E13" s="254">
        <v>0</v>
      </c>
      <c r="F13" s="258" t="s">
        <v>333</v>
      </c>
      <c r="G13" s="252" t="s">
        <v>2467</v>
      </c>
      <c r="H13" s="253">
        <v>140</v>
      </c>
      <c r="I13" s="254">
        <v>0</v>
      </c>
      <c r="J13" s="270"/>
      <c r="K13" s="252" t="s">
        <v>639</v>
      </c>
      <c r="L13" s="253" t="s">
        <v>639</v>
      </c>
      <c r="M13" s="254" t="s">
        <v>639</v>
      </c>
      <c r="N13" s="346" t="s">
        <v>944</v>
      </c>
      <c r="O13" s="376" t="s">
        <v>2220</v>
      </c>
      <c r="P13" s="345">
        <v>445</v>
      </c>
      <c r="Q13" s="254">
        <v>0</v>
      </c>
      <c r="R13" s="341"/>
      <c r="S13" s="274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 t="s">
        <v>942</v>
      </c>
      <c r="C14" s="252" t="s">
        <v>184</v>
      </c>
      <c r="D14" s="253">
        <v>440</v>
      </c>
      <c r="E14" s="254">
        <v>0</v>
      </c>
      <c r="F14" s="258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346"/>
      <c r="O14" s="349" t="s">
        <v>639</v>
      </c>
      <c r="P14" s="345" t="s">
        <v>639</v>
      </c>
      <c r="Q14" s="254" t="s">
        <v>639</v>
      </c>
      <c r="R14" s="341"/>
      <c r="S14" s="274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70" t="s">
        <v>943</v>
      </c>
      <c r="C15" s="252" t="s">
        <v>183</v>
      </c>
      <c r="D15" s="253">
        <v>140</v>
      </c>
      <c r="E15" s="254">
        <v>0</v>
      </c>
      <c r="F15" s="258"/>
      <c r="G15" s="252" t="s">
        <v>639</v>
      </c>
      <c r="H15" s="253" t="s">
        <v>639</v>
      </c>
      <c r="I15" s="254" t="s">
        <v>639</v>
      </c>
      <c r="J15" s="377"/>
      <c r="K15" s="252" t="s">
        <v>639</v>
      </c>
      <c r="L15" s="253" t="s">
        <v>639</v>
      </c>
      <c r="M15" s="254" t="s">
        <v>639</v>
      </c>
      <c r="N15" s="346"/>
      <c r="O15" s="252" t="s">
        <v>639</v>
      </c>
      <c r="P15" s="345" t="s">
        <v>639</v>
      </c>
      <c r="Q15" s="254" t="s">
        <v>639</v>
      </c>
      <c r="R15" s="341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377"/>
      <c r="K16" s="252" t="s">
        <v>639</v>
      </c>
      <c r="L16" s="253" t="s">
        <v>639</v>
      </c>
      <c r="M16" s="254" t="s">
        <v>639</v>
      </c>
      <c r="N16" s="346"/>
      <c r="O16" s="274" t="s">
        <v>639</v>
      </c>
      <c r="P16" s="345" t="s">
        <v>639</v>
      </c>
      <c r="Q16" s="254" t="s">
        <v>639</v>
      </c>
      <c r="R16" s="346"/>
      <c r="S16" s="252"/>
      <c r="T16" s="345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377"/>
      <c r="K17" s="252" t="s">
        <v>639</v>
      </c>
      <c r="L17" s="253" t="s">
        <v>639</v>
      </c>
      <c r="M17" s="254" t="s">
        <v>639</v>
      </c>
      <c r="N17" s="346"/>
      <c r="O17" s="252" t="s">
        <v>639</v>
      </c>
      <c r="P17" s="345" t="s">
        <v>639</v>
      </c>
      <c r="Q17" s="254" t="s">
        <v>639</v>
      </c>
      <c r="R17" s="346"/>
      <c r="S17" s="252"/>
      <c r="T17" s="345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377"/>
      <c r="K18" s="252" t="s">
        <v>639</v>
      </c>
      <c r="L18" s="253" t="s">
        <v>639</v>
      </c>
      <c r="M18" s="254" t="s">
        <v>639</v>
      </c>
      <c r="N18" s="270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30400</v>
      </c>
      <c r="B45" s="258"/>
      <c r="C45" s="260" t="str">
        <f>IF(D45=0,"","計")</f>
        <v>計</v>
      </c>
      <c r="D45" s="261">
        <f>SUBTOTAL(9,D6:D44)</f>
        <v>5990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1620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22790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 t="s">
        <v>637</v>
      </c>
      <c r="S47" s="493" t="s">
        <v>638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70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70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70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70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70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70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70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70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70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70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70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70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70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70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70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70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70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70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70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70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70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70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70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70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70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70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70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70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70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70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30400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2005</v>
      </c>
      <c r="V136" s="521">
        <f>MOKUJI!B15</f>
        <v>45078</v>
      </c>
      <c r="W136" s="522"/>
      <c r="X136" s="522"/>
      <c r="Y136" s="522"/>
    </row>
    <row r="137" spans="1:25" ht="13.5" customHeight="1">
      <c r="A137" s="336" t="s">
        <v>2122</v>
      </c>
      <c r="V137" s="521"/>
      <c r="W137" s="522"/>
      <c r="X137" s="522"/>
      <c r="Y137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小樽市読売</v>
      </c>
      <c r="C151" s="314"/>
      <c r="D151" s="314"/>
      <c r="E151" s="314"/>
      <c r="F151" s="313" t="str">
        <f>IF(G4="","",CONCATENATE($A7,G4))</f>
        <v>小樽市朝日</v>
      </c>
      <c r="G151" s="314"/>
      <c r="H151" s="314"/>
      <c r="I151" s="314"/>
      <c r="J151" s="313" t="str">
        <f>IF(K4="","",CONCATENATE($A7,K4))</f>
        <v>小樽市毎日</v>
      </c>
      <c r="K151" s="314"/>
      <c r="L151" s="314"/>
      <c r="M151" s="314"/>
      <c r="N151" s="313" t="str">
        <f>IF(O4="","",CONCATENATE($A7,O4))</f>
        <v>小樽市北海道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読売</v>
      </c>
      <c r="C153" s="317"/>
      <c r="D153" s="317"/>
      <c r="E153" s="317"/>
      <c r="F153" s="316" t="str">
        <f>IF(G47="","",CONCATENATE($A50,G47))</f>
        <v>朝日</v>
      </c>
      <c r="G153" s="317"/>
      <c r="H153" s="317"/>
      <c r="I153" s="317"/>
      <c r="J153" s="316" t="str">
        <f>IF(K47="","",CONCATENATE($A50,K47))</f>
        <v>毎日</v>
      </c>
      <c r="K153" s="317"/>
      <c r="L153" s="317"/>
      <c r="M153" s="317"/>
      <c r="N153" s="316" t="str">
        <f>IF(O47="","",CONCATENATE($A50,O47))</f>
        <v>北海道</v>
      </c>
      <c r="O153" s="317"/>
      <c r="P153" s="317"/>
      <c r="Q153" s="317"/>
      <c r="R153" s="316" t="str">
        <f>IF(S47="","",CONCATENATE($A50,S47))</f>
        <v>日経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60"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11</v>
      </c>
      <c r="Z2" s="402" t="s">
        <v>2100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407</v>
      </c>
      <c r="B6" s="270" t="s">
        <v>945</v>
      </c>
      <c r="C6" s="252" t="s">
        <v>185</v>
      </c>
      <c r="D6" s="253">
        <v>780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946</v>
      </c>
      <c r="O6" s="252" t="s">
        <v>2764</v>
      </c>
      <c r="P6" s="253">
        <v>3760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1965</v>
      </c>
      <c r="B7" s="270" t="s">
        <v>947</v>
      </c>
      <c r="C7" s="252" t="s">
        <v>186</v>
      </c>
      <c r="D7" s="253">
        <v>210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949</v>
      </c>
      <c r="O7" s="252" t="s">
        <v>2484</v>
      </c>
      <c r="P7" s="253">
        <v>540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948</v>
      </c>
      <c r="C8" s="252" t="s">
        <v>187</v>
      </c>
      <c r="D8" s="253">
        <v>20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950</v>
      </c>
      <c r="O8" s="252" t="s">
        <v>2485</v>
      </c>
      <c r="P8" s="253">
        <v>30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 t="s">
        <v>824</v>
      </c>
      <c r="C9" s="252" t="s">
        <v>2299</v>
      </c>
      <c r="D9" s="253">
        <v>190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951</v>
      </c>
      <c r="O9" s="252" t="s">
        <v>2486</v>
      </c>
      <c r="P9" s="253">
        <v>55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952</v>
      </c>
      <c r="O10" s="252" t="s">
        <v>2661</v>
      </c>
      <c r="P10" s="253">
        <v>140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953</v>
      </c>
      <c r="O11" s="252" t="s">
        <v>2487</v>
      </c>
      <c r="P11" s="253">
        <v>165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 t="s">
        <v>954</v>
      </c>
      <c r="O12" s="252" t="s">
        <v>2488</v>
      </c>
      <c r="P12" s="253">
        <v>60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5950</v>
      </c>
      <c r="B45" s="258"/>
      <c r="C45" s="260" t="str">
        <f>IF(D45=0,"","計")</f>
        <v>計</v>
      </c>
      <c r="D45" s="261">
        <f>SUBTOTAL(9,D6:D44)</f>
        <v>1200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4750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8" s="256" customFormat="1" ht="12.75" customHeight="1">
      <c r="A49" s="250">
        <v>406</v>
      </c>
      <c r="B49" s="270" t="s">
        <v>955</v>
      </c>
      <c r="C49" s="252" t="s">
        <v>188</v>
      </c>
      <c r="D49" s="253">
        <v>115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 t="s">
        <v>956</v>
      </c>
      <c r="O49" s="252" t="s">
        <v>2765</v>
      </c>
      <c r="P49" s="271">
        <v>640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8" s="256" customFormat="1" ht="12.75" customHeight="1">
      <c r="A50" s="496" t="s">
        <v>1966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8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8" s="256" customFormat="1" ht="12.75" hidden="1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8" s="256" customFormat="1" ht="12.75" hidden="1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8" s="256" customFormat="1" ht="12.75" hidden="1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  <c r="Z54" s="545"/>
      <c r="AA54" s="545"/>
      <c r="AB54" s="546"/>
    </row>
    <row r="55" spans="1:28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8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8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8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8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8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8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8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8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8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755</v>
      </c>
      <c r="B75" s="279"/>
      <c r="C75" s="260" t="str">
        <f>IF(D75=0,"","計")</f>
        <v>計</v>
      </c>
      <c r="D75" s="275">
        <f>SUBTOTAL(9,D49:D74)</f>
        <v>115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640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405</v>
      </c>
      <c r="B79" s="270" t="s">
        <v>957</v>
      </c>
      <c r="C79" s="252" t="s">
        <v>189</v>
      </c>
      <c r="D79" s="271">
        <v>5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 t="s">
        <v>958</v>
      </c>
      <c r="O79" s="252" t="s">
        <v>2489</v>
      </c>
      <c r="P79" s="271">
        <v>40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1967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959</v>
      </c>
      <c r="O80" s="252" t="s">
        <v>2490</v>
      </c>
      <c r="P80" s="271">
        <v>85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 t="s">
        <v>960</v>
      </c>
      <c r="O81" s="252" t="s">
        <v>2491</v>
      </c>
      <c r="P81" s="271">
        <v>75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 t="s">
        <v>961</v>
      </c>
      <c r="O82" s="252" t="s">
        <v>2492</v>
      </c>
      <c r="P82" s="271">
        <v>285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80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490</v>
      </c>
      <c r="B95" s="293"/>
      <c r="C95" s="260" t="str">
        <f>IF(D95=0,"","計")</f>
        <v>計</v>
      </c>
      <c r="D95" s="275">
        <f>SUBTOTAL(9,D79:D94)</f>
        <v>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485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403</v>
      </c>
      <c r="B99" s="270" t="s">
        <v>962</v>
      </c>
      <c r="C99" s="252" t="s">
        <v>190</v>
      </c>
      <c r="D99" s="271">
        <v>30</v>
      </c>
      <c r="E99" s="254">
        <v>0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270" t="s">
        <v>963</v>
      </c>
      <c r="O99" s="252" t="s">
        <v>2493</v>
      </c>
      <c r="P99" s="271">
        <v>90</v>
      </c>
      <c r="Q99" s="254">
        <v>0</v>
      </c>
      <c r="R99" s="270"/>
      <c r="S99" s="252" t="s">
        <v>639</v>
      </c>
      <c r="T99" s="271" t="s">
        <v>639</v>
      </c>
      <c r="U99" s="254" t="s">
        <v>639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1968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 t="s">
        <v>964</v>
      </c>
      <c r="O100" s="252" t="s">
        <v>2494</v>
      </c>
      <c r="P100" s="271">
        <v>190</v>
      </c>
      <c r="Q100" s="254">
        <v>0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310</v>
      </c>
      <c r="B115" s="298"/>
      <c r="C115" s="260" t="str">
        <f>IF(D115=0,"","計")</f>
        <v>計</v>
      </c>
      <c r="D115" s="275">
        <f>SUBTOTAL(9,D99:D114)</f>
        <v>30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280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hidden="1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7505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MOKUJI!B16</f>
        <v>45078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余市郡読売</v>
      </c>
      <c r="C151" s="314"/>
      <c r="D151" s="314"/>
      <c r="E151" s="314"/>
      <c r="F151" s="313" t="str">
        <f>IF(G4="","",CONCATENATE($A7,G4))</f>
        <v>余市郡朝日</v>
      </c>
      <c r="G151" s="314"/>
      <c r="H151" s="314"/>
      <c r="I151" s="314"/>
      <c r="J151" s="313" t="str">
        <f>IF(K4="","",CONCATENATE($A7,K4))</f>
        <v>余市郡毎日</v>
      </c>
      <c r="K151" s="314"/>
      <c r="L151" s="314"/>
      <c r="M151" s="314"/>
      <c r="N151" s="313" t="str">
        <f>IF(O4="","",CONCATENATE($A7,O4))</f>
        <v>余市郡北海道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古平郡読売</v>
      </c>
      <c r="C153" s="317"/>
      <c r="D153" s="317"/>
      <c r="E153" s="317"/>
      <c r="F153" s="316" t="str">
        <f>IF(G47="","",CONCATENATE($A50,G47))</f>
        <v>古平郡朝日</v>
      </c>
      <c r="G153" s="317"/>
      <c r="H153" s="317"/>
      <c r="I153" s="317"/>
      <c r="J153" s="316" t="str">
        <f>IF(K47="","",CONCATENATE($A50,K47))</f>
        <v>古平郡毎日</v>
      </c>
      <c r="K153" s="317"/>
      <c r="L153" s="317"/>
      <c r="M153" s="317"/>
      <c r="N153" s="316" t="str">
        <f>IF(O47="","",CONCATENATE($A50,O47))</f>
        <v>古平郡北海道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積丹郡読売</v>
      </c>
      <c r="C155" s="317"/>
      <c r="D155" s="317"/>
      <c r="E155" s="317"/>
      <c r="F155" s="316" t="str">
        <f>IF(G77="","",CONCATENATE($A80,G77))</f>
        <v>積丹郡朝日</v>
      </c>
      <c r="G155" s="317"/>
      <c r="H155" s="317"/>
      <c r="I155" s="317"/>
      <c r="J155" s="316" t="str">
        <f>IF(K77="","",CONCATENATE($A80,K77))</f>
        <v>積丹郡毎日</v>
      </c>
      <c r="K155" s="317"/>
      <c r="L155" s="317"/>
      <c r="M155" s="317"/>
      <c r="N155" s="316" t="str">
        <f>IF(O77="","",CONCATENATE($A80,O77))</f>
        <v>積丹郡北海道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古宇郡読売</v>
      </c>
      <c r="C157" s="317"/>
      <c r="D157" s="317"/>
      <c r="E157" s="317"/>
      <c r="F157" s="316" t="str">
        <f>IF(G97="","",CONCATENATE($A100,G97))</f>
        <v>古宇郡朝日</v>
      </c>
      <c r="G157" s="317"/>
      <c r="H157" s="317"/>
      <c r="I157" s="317"/>
      <c r="J157" s="316" t="str">
        <f>IF(K97="","",CONCATENATE($A100,K97))</f>
        <v>古宇郡毎日</v>
      </c>
      <c r="K157" s="317"/>
      <c r="L157" s="317"/>
      <c r="M157" s="317"/>
      <c r="N157" s="316" t="str">
        <f>IF(O97="","",CONCATENATE($A100,O97))</f>
        <v>古宇郡北海道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60"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  <mergeCell ref="Z54:AB54"/>
    <mergeCell ref="W47:Y47"/>
    <mergeCell ref="O47:Q47"/>
    <mergeCell ref="S97:U97"/>
    <mergeCell ref="W97:Y97"/>
    <mergeCell ref="O77:Q77"/>
    <mergeCell ref="S77:U77"/>
    <mergeCell ref="W77:Y77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50:A57"/>
    <mergeCell ref="C77:E77"/>
    <mergeCell ref="G77:I77"/>
    <mergeCell ref="C47:E47"/>
    <mergeCell ref="K77:M77"/>
    <mergeCell ref="K47:M47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80:A87"/>
    <mergeCell ref="C97:E97"/>
    <mergeCell ref="G97:I97"/>
    <mergeCell ref="B117:E134"/>
    <mergeCell ref="A100:A107"/>
    <mergeCell ref="A117:A124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12</v>
      </c>
      <c r="Z2" s="402" t="s">
        <v>2099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402</v>
      </c>
      <c r="B6" s="270" t="s">
        <v>965</v>
      </c>
      <c r="C6" s="252" t="s">
        <v>191</v>
      </c>
      <c r="D6" s="253">
        <v>320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966</v>
      </c>
      <c r="O6" s="252" t="s">
        <v>2495</v>
      </c>
      <c r="P6" s="253">
        <v>225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1969</v>
      </c>
      <c r="B7" s="270" t="s">
        <v>967</v>
      </c>
      <c r="C7" s="252" t="s">
        <v>2300</v>
      </c>
      <c r="D7" s="253">
        <v>370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968</v>
      </c>
      <c r="O7" s="252" t="s">
        <v>2496</v>
      </c>
      <c r="P7" s="253">
        <v>705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969</v>
      </c>
      <c r="O8" s="252" t="s">
        <v>2754</v>
      </c>
      <c r="P8" s="253">
        <v>3350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4970</v>
      </c>
      <c r="B45" s="258"/>
      <c r="C45" s="260" t="str">
        <f>IF(D45=0,"","計")</f>
        <v>計</v>
      </c>
      <c r="D45" s="261">
        <f>SUBTOTAL(9,D6:D44)</f>
        <v>690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4280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395</v>
      </c>
      <c r="B49" s="270" t="s">
        <v>970</v>
      </c>
      <c r="C49" s="252" t="s">
        <v>192</v>
      </c>
      <c r="D49" s="253">
        <v>530</v>
      </c>
      <c r="E49" s="254">
        <v>0</v>
      </c>
      <c r="F49" s="270" t="s">
        <v>971</v>
      </c>
      <c r="G49" s="252" t="s">
        <v>192</v>
      </c>
      <c r="H49" s="253">
        <v>100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972</v>
      </c>
      <c r="O49" s="252" t="s">
        <v>2497</v>
      </c>
      <c r="P49" s="271">
        <v>2735</v>
      </c>
      <c r="Q49" s="254">
        <v>0</v>
      </c>
      <c r="R49" s="270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1970</v>
      </c>
      <c r="B50" s="270" t="s">
        <v>973</v>
      </c>
      <c r="C50" s="252" t="s">
        <v>193</v>
      </c>
      <c r="D50" s="253">
        <v>60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974</v>
      </c>
      <c r="O50" s="252" t="s">
        <v>2498</v>
      </c>
      <c r="P50" s="271">
        <v>785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 t="s">
        <v>975</v>
      </c>
      <c r="C51" s="252" t="s">
        <v>194</v>
      </c>
      <c r="D51" s="253">
        <v>140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976</v>
      </c>
      <c r="O51" s="252" t="s">
        <v>2499</v>
      </c>
      <c r="P51" s="271">
        <v>565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 t="s">
        <v>977</v>
      </c>
      <c r="C52" s="252" t="s">
        <v>195</v>
      </c>
      <c r="D52" s="253">
        <v>200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978</v>
      </c>
      <c r="O52" s="252" t="s">
        <v>2500</v>
      </c>
      <c r="P52" s="271">
        <v>435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 t="s">
        <v>979</v>
      </c>
      <c r="C53" s="252" t="s">
        <v>196</v>
      </c>
      <c r="D53" s="253">
        <v>90</v>
      </c>
      <c r="E53" s="254">
        <v>0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980</v>
      </c>
      <c r="O53" s="252" t="s">
        <v>2662</v>
      </c>
      <c r="P53" s="271">
        <v>55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 t="s">
        <v>845</v>
      </c>
      <c r="C54" s="252" t="s">
        <v>197</v>
      </c>
      <c r="D54" s="253">
        <v>5</v>
      </c>
      <c r="E54" s="254">
        <v>0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 t="s">
        <v>981</v>
      </c>
      <c r="O54" s="252" t="s">
        <v>2663</v>
      </c>
      <c r="P54" s="271">
        <v>55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 t="s">
        <v>846</v>
      </c>
      <c r="C55" s="252" t="s">
        <v>198</v>
      </c>
      <c r="D55" s="253">
        <v>5</v>
      </c>
      <c r="E55" s="254">
        <v>0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 t="s">
        <v>982</v>
      </c>
      <c r="O55" s="274" t="s">
        <v>2501</v>
      </c>
      <c r="P55" s="275">
        <v>435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 t="s">
        <v>2432</v>
      </c>
      <c r="C56" s="252" t="s">
        <v>2021</v>
      </c>
      <c r="D56" s="253">
        <v>90</v>
      </c>
      <c r="E56" s="254">
        <v>0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 t="s">
        <v>983</v>
      </c>
      <c r="O56" s="274" t="s">
        <v>2766</v>
      </c>
      <c r="P56" s="275">
        <v>300</v>
      </c>
      <c r="Q56" s="254">
        <v>0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70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70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70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6585</v>
      </c>
      <c r="B75" s="279"/>
      <c r="C75" s="260" t="str">
        <f>IF(D75=0,"","計")</f>
        <v>計</v>
      </c>
      <c r="D75" s="275">
        <f>SUBTOTAL(9,D49:D74)</f>
        <v>1120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5365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80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11555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MOKUJI!B17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岩内郡読売</v>
      </c>
      <c r="C151" s="314"/>
      <c r="D151" s="314"/>
      <c r="E151" s="314"/>
      <c r="F151" s="313" t="str">
        <f>IF(G4="","",CONCATENATE($A7,G4))</f>
        <v>岩内郡朝日</v>
      </c>
      <c r="G151" s="314"/>
      <c r="H151" s="314"/>
      <c r="I151" s="314"/>
      <c r="J151" s="313" t="str">
        <f>IF(K4="","",CONCATENATE($A7,K4))</f>
        <v>岩内郡毎日</v>
      </c>
      <c r="K151" s="314"/>
      <c r="L151" s="314"/>
      <c r="M151" s="314"/>
      <c r="N151" s="313" t="str">
        <f>IF(O4="","",CONCATENATE($A7,O4))</f>
        <v>岩内郡北海道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虻田郡①読売</v>
      </c>
      <c r="C153" s="317"/>
      <c r="D153" s="317"/>
      <c r="E153" s="317"/>
      <c r="F153" s="316" t="str">
        <f>IF(G47="","",CONCATENATE($A50,G47))</f>
        <v>虻田郡①朝日</v>
      </c>
      <c r="G153" s="317"/>
      <c r="H153" s="317"/>
      <c r="I153" s="317"/>
      <c r="J153" s="316" t="str">
        <f>IF(K47="","",CONCATENATE($A50,K47))</f>
        <v>虻田郡①毎日</v>
      </c>
      <c r="K153" s="317"/>
      <c r="L153" s="317"/>
      <c r="M153" s="317"/>
      <c r="N153" s="316" t="str">
        <f>IF(O47="","",CONCATENATE($A50,O47))</f>
        <v>虻田郡①北海道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13</v>
      </c>
      <c r="Z2" s="402" t="s">
        <v>2098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394</v>
      </c>
      <c r="B6" s="270" t="s">
        <v>984</v>
      </c>
      <c r="C6" s="252" t="s">
        <v>199</v>
      </c>
      <c r="D6" s="253">
        <v>350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985</v>
      </c>
      <c r="O6" s="252" t="s">
        <v>2767</v>
      </c>
      <c r="P6" s="253">
        <v>900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1971</v>
      </c>
      <c r="B7" s="270" t="s">
        <v>847</v>
      </c>
      <c r="C7" s="252" t="s">
        <v>200</v>
      </c>
      <c r="D7" s="253">
        <v>10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986</v>
      </c>
      <c r="O7" s="252" t="s">
        <v>2502</v>
      </c>
      <c r="P7" s="253">
        <v>95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987</v>
      </c>
      <c r="O8" s="252" t="s">
        <v>2503</v>
      </c>
      <c r="P8" s="253">
        <v>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hidden="1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1390</v>
      </c>
      <c r="B45" s="258"/>
      <c r="C45" s="260" t="str">
        <f>IF(D45=0,"","計")</f>
        <v>計</v>
      </c>
      <c r="D45" s="261">
        <f>SUBTOTAL(9,D6:D44)</f>
        <v>360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1030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392</v>
      </c>
      <c r="B49" s="270" t="s">
        <v>2022</v>
      </c>
      <c r="C49" s="252" t="s">
        <v>2023</v>
      </c>
      <c r="D49" s="253">
        <v>80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 t="s">
        <v>988</v>
      </c>
      <c r="O49" s="252" t="s">
        <v>2664</v>
      </c>
      <c r="P49" s="271">
        <v>80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1972</v>
      </c>
      <c r="B50" s="270" t="s">
        <v>2024</v>
      </c>
      <c r="C50" s="252" t="s">
        <v>2301</v>
      </c>
      <c r="D50" s="253">
        <v>80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989</v>
      </c>
      <c r="O50" s="252" t="s">
        <v>2330</v>
      </c>
      <c r="P50" s="271">
        <v>515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990</v>
      </c>
      <c r="O51" s="252" t="s">
        <v>2331</v>
      </c>
      <c r="P51" s="271">
        <v>525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991</v>
      </c>
      <c r="O52" s="252" t="s">
        <v>2332</v>
      </c>
      <c r="P52" s="271">
        <v>25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992</v>
      </c>
      <c r="O53" s="252" t="s">
        <v>2333</v>
      </c>
      <c r="P53" s="271">
        <v>40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 t="s">
        <v>993</v>
      </c>
      <c r="O54" s="252" t="s">
        <v>2685</v>
      </c>
      <c r="P54" s="271">
        <v>35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 t="s">
        <v>994</v>
      </c>
      <c r="O55" s="274" t="s">
        <v>2405</v>
      </c>
      <c r="P55" s="275">
        <v>25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 t="s">
        <v>995</v>
      </c>
      <c r="O56" s="274" t="s">
        <v>2334</v>
      </c>
      <c r="P56" s="275">
        <v>35</v>
      </c>
      <c r="Q56" s="254">
        <v>0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 t="s">
        <v>996</v>
      </c>
      <c r="O57" s="274" t="s">
        <v>2335</v>
      </c>
      <c r="P57" s="275">
        <v>10</v>
      </c>
      <c r="Q57" s="254">
        <v>0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 t="s">
        <v>997</v>
      </c>
      <c r="O58" s="274" t="s">
        <v>2336</v>
      </c>
      <c r="P58" s="275">
        <v>20</v>
      </c>
      <c r="Q58" s="254">
        <v>0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 t="s">
        <v>998</v>
      </c>
      <c r="O59" s="274" t="s">
        <v>2337</v>
      </c>
      <c r="P59" s="275">
        <v>20</v>
      </c>
      <c r="Q59" s="254">
        <v>0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70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1490</v>
      </c>
      <c r="B75" s="279"/>
      <c r="C75" s="260" t="str">
        <f>IF(D75=0,"","計")</f>
        <v>計</v>
      </c>
      <c r="D75" s="275">
        <f>SUBTOTAL(9,D49:D74)</f>
        <v>160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1330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391</v>
      </c>
      <c r="B79" s="270" t="s">
        <v>848</v>
      </c>
      <c r="C79" s="252" t="s">
        <v>849</v>
      </c>
      <c r="D79" s="271">
        <v>5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 t="s">
        <v>999</v>
      </c>
      <c r="O79" s="252" t="s">
        <v>2338</v>
      </c>
      <c r="P79" s="271">
        <v>100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1973</v>
      </c>
      <c r="B80" s="270" t="s">
        <v>2433</v>
      </c>
      <c r="C80" s="252" t="s">
        <v>2025</v>
      </c>
      <c r="D80" s="271">
        <v>20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1000</v>
      </c>
      <c r="O80" s="252" t="s">
        <v>2339</v>
      </c>
      <c r="P80" s="271">
        <v>10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 t="s">
        <v>2434</v>
      </c>
      <c r="C81" s="252" t="s">
        <v>2026</v>
      </c>
      <c r="D81" s="271">
        <v>10</v>
      </c>
      <c r="E81" s="254">
        <v>0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 t="s">
        <v>1001</v>
      </c>
      <c r="O81" s="252" t="s">
        <v>2340</v>
      </c>
      <c r="P81" s="271">
        <v>95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 t="s">
        <v>1002</v>
      </c>
      <c r="O82" s="252" t="s">
        <v>2341</v>
      </c>
      <c r="P82" s="271">
        <v>75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 t="s">
        <v>1003</v>
      </c>
      <c r="O83" s="252" t="s">
        <v>2342</v>
      </c>
      <c r="P83" s="271">
        <v>30</v>
      </c>
      <c r="Q83" s="254">
        <v>0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 t="s">
        <v>1004</v>
      </c>
      <c r="O84" s="252" t="s">
        <v>2343</v>
      </c>
      <c r="P84" s="271">
        <v>25</v>
      </c>
      <c r="Q84" s="254">
        <v>0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370</v>
      </c>
      <c r="B95" s="293"/>
      <c r="C95" s="260" t="str">
        <f>IF(D95=0,"","計")</f>
        <v>計</v>
      </c>
      <c r="D95" s="275">
        <f>SUBTOTAL(9,D79:D94)</f>
        <v>35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335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3250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MOKUJI!B18</f>
        <v>45078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1"/>
      <c r="D140" s="371"/>
      <c r="E140" s="372"/>
    </row>
    <row r="141" spans="1:25" ht="13.5" customHeight="1">
      <c r="C141" s="371"/>
      <c r="D141" s="371"/>
      <c r="E141" s="372"/>
    </row>
    <row r="142" spans="1:25" ht="13.5" customHeight="1">
      <c r="C142" s="371"/>
      <c r="D142" s="371"/>
      <c r="E142" s="372"/>
    </row>
    <row r="143" spans="1:25" ht="13.5" customHeight="1">
      <c r="C143" s="371"/>
      <c r="D143" s="371"/>
      <c r="E143" s="372"/>
    </row>
    <row r="144" spans="1:25" ht="13.5" customHeight="1">
      <c r="C144" s="371"/>
      <c r="D144" s="371"/>
      <c r="E144" s="372"/>
    </row>
    <row r="145" spans="2:25" ht="13.5" customHeight="1">
      <c r="C145" s="371"/>
      <c r="D145" s="371"/>
      <c r="E145" s="372"/>
    </row>
    <row r="146" spans="2:25" ht="13.5" customHeight="1">
      <c r="C146" s="371"/>
      <c r="D146" s="371"/>
      <c r="E146" s="372"/>
    </row>
    <row r="147" spans="2:25" ht="13.5" customHeight="1">
      <c r="C147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磯谷郡読売</v>
      </c>
      <c r="C151" s="314"/>
      <c r="D151" s="314"/>
      <c r="E151" s="314"/>
      <c r="F151" s="313" t="str">
        <f>IF(G4="","",CONCATENATE($A7,G4))</f>
        <v>磯谷郡朝日</v>
      </c>
      <c r="G151" s="314"/>
      <c r="H151" s="314"/>
      <c r="I151" s="314"/>
      <c r="J151" s="313" t="str">
        <f>IF(K4="","",CONCATENATE($A7,K4))</f>
        <v>磯谷郡毎日</v>
      </c>
      <c r="K151" s="314"/>
      <c r="L151" s="314"/>
      <c r="M151" s="314"/>
      <c r="N151" s="313" t="str">
        <f>IF(O4="","",CONCATENATE($A7,O4))</f>
        <v>磯谷郡北海道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寿都郡読売</v>
      </c>
      <c r="C153" s="317"/>
      <c r="D153" s="317"/>
      <c r="E153" s="317"/>
      <c r="F153" s="316" t="str">
        <f>IF(G47="","",CONCATENATE($A50,G47))</f>
        <v>寿都郡朝日</v>
      </c>
      <c r="G153" s="317"/>
      <c r="H153" s="317"/>
      <c r="I153" s="317"/>
      <c r="J153" s="316" t="str">
        <f>IF(K47="","",CONCATENATE($A50,K47))</f>
        <v>寿都郡毎日</v>
      </c>
      <c r="K153" s="317"/>
      <c r="L153" s="317"/>
      <c r="M153" s="317"/>
      <c r="N153" s="316" t="str">
        <f>IF(O47="","",CONCATENATE($A50,O47))</f>
        <v>寿都郡北海道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島牧郡読売</v>
      </c>
      <c r="C155" s="317"/>
      <c r="D155" s="317"/>
      <c r="E155" s="317"/>
      <c r="F155" s="316" t="str">
        <f>IF(G77="","",CONCATENATE($A80,G77))</f>
        <v>島牧郡朝日</v>
      </c>
      <c r="G155" s="317"/>
      <c r="H155" s="317"/>
      <c r="I155" s="317"/>
      <c r="J155" s="316" t="str">
        <f>IF(K77="","",CONCATENATE($A80,K77))</f>
        <v>島牧郡毎日</v>
      </c>
      <c r="K155" s="317"/>
      <c r="L155" s="317"/>
      <c r="M155" s="317"/>
      <c r="N155" s="316" t="str">
        <f>IF(O77="","",CONCATENATE($A80,O77))</f>
        <v>島牧郡北海道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Q1:R1"/>
    <mergeCell ref="S1:T1"/>
    <mergeCell ref="R2:X2"/>
    <mergeCell ref="P2:Q2"/>
    <mergeCell ref="U1:V1"/>
    <mergeCell ref="W1:X1"/>
    <mergeCell ref="W4:Y4"/>
    <mergeCell ref="S4:U4"/>
    <mergeCell ref="O4:Q4"/>
    <mergeCell ref="S77:U77"/>
    <mergeCell ref="W77:Y77"/>
    <mergeCell ref="W47:Y47"/>
    <mergeCell ref="S47:U4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B135:E135"/>
    <mergeCell ref="F135:I135"/>
    <mergeCell ref="J135:M135"/>
    <mergeCell ref="A80:A87"/>
    <mergeCell ref="C97:E97"/>
    <mergeCell ref="G97:I9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14</v>
      </c>
      <c r="Z2" s="402" t="s">
        <v>2097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342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210</v>
      </c>
      <c r="B6" s="270" t="s">
        <v>1005</v>
      </c>
      <c r="C6" s="252" t="s">
        <v>201</v>
      </c>
      <c r="D6" s="253">
        <v>1460</v>
      </c>
      <c r="E6" s="254">
        <v>0</v>
      </c>
      <c r="F6" s="270" t="s">
        <v>1006</v>
      </c>
      <c r="G6" s="252" t="s">
        <v>201</v>
      </c>
      <c r="H6" s="253">
        <v>780</v>
      </c>
      <c r="I6" s="254">
        <v>0</v>
      </c>
      <c r="J6" s="346"/>
      <c r="K6" s="405" t="s">
        <v>639</v>
      </c>
      <c r="L6" s="345" t="s">
        <v>639</v>
      </c>
      <c r="M6" s="254" t="s">
        <v>639</v>
      </c>
      <c r="N6" s="321" t="s">
        <v>1007</v>
      </c>
      <c r="O6" s="252" t="s">
        <v>2763</v>
      </c>
      <c r="P6" s="253">
        <v>1710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1974</v>
      </c>
      <c r="B7" s="270" t="s">
        <v>1008</v>
      </c>
      <c r="C7" s="252" t="s">
        <v>203</v>
      </c>
      <c r="D7" s="253">
        <v>1450</v>
      </c>
      <c r="E7" s="254">
        <v>0</v>
      </c>
      <c r="F7" s="270" t="s">
        <v>1009</v>
      </c>
      <c r="G7" s="252" t="s">
        <v>203</v>
      </c>
      <c r="H7" s="253">
        <v>430</v>
      </c>
      <c r="I7" s="254">
        <v>0</v>
      </c>
      <c r="J7" s="346"/>
      <c r="K7" s="274" t="s">
        <v>639</v>
      </c>
      <c r="L7" s="345" t="s">
        <v>639</v>
      </c>
      <c r="M7" s="254" t="s">
        <v>639</v>
      </c>
      <c r="N7" s="270" t="s">
        <v>1010</v>
      </c>
      <c r="O7" s="252" t="s">
        <v>2504</v>
      </c>
      <c r="P7" s="253">
        <v>5170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1011</v>
      </c>
      <c r="C8" s="252" t="s">
        <v>202</v>
      </c>
      <c r="D8" s="253">
        <v>280</v>
      </c>
      <c r="E8" s="254">
        <v>0</v>
      </c>
      <c r="F8" s="270" t="s">
        <v>1013</v>
      </c>
      <c r="G8" s="252" t="s">
        <v>205</v>
      </c>
      <c r="H8" s="253" t="s">
        <v>2820</v>
      </c>
      <c r="I8" s="254">
        <v>0</v>
      </c>
      <c r="J8" s="346"/>
      <c r="K8" s="274" t="s">
        <v>639</v>
      </c>
      <c r="L8" s="345" t="s">
        <v>639</v>
      </c>
      <c r="M8" s="254" t="s">
        <v>639</v>
      </c>
      <c r="N8" s="270" t="s">
        <v>1012</v>
      </c>
      <c r="O8" s="252" t="s">
        <v>2505</v>
      </c>
      <c r="P8" s="253">
        <v>2335</v>
      </c>
      <c r="Q8" s="254">
        <v>0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 thickBot="1">
      <c r="A9" s="496"/>
      <c r="B9" s="270" t="s">
        <v>825</v>
      </c>
      <c r="C9" s="252" t="s">
        <v>204</v>
      </c>
      <c r="D9" s="253">
        <v>10</v>
      </c>
      <c r="E9" s="254">
        <v>0</v>
      </c>
      <c r="F9" s="270" t="s">
        <v>1015</v>
      </c>
      <c r="G9" s="252" t="s">
        <v>206</v>
      </c>
      <c r="H9" s="253" t="s">
        <v>2820</v>
      </c>
      <c r="I9" s="254">
        <v>0</v>
      </c>
      <c r="J9" s="346"/>
      <c r="K9" s="252" t="s">
        <v>639</v>
      </c>
      <c r="L9" s="345" t="s">
        <v>639</v>
      </c>
      <c r="M9" s="254" t="s">
        <v>639</v>
      </c>
      <c r="N9" s="417" t="s">
        <v>1014</v>
      </c>
      <c r="O9" s="356" t="s">
        <v>2506</v>
      </c>
      <c r="P9" s="434">
        <v>4000</v>
      </c>
      <c r="Q9" s="254">
        <v>0</v>
      </c>
      <c r="R9" s="270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 thickBot="1">
      <c r="A10" s="496"/>
      <c r="B10" s="270" t="s">
        <v>1017</v>
      </c>
      <c r="C10" s="252" t="s">
        <v>205</v>
      </c>
      <c r="D10" s="253">
        <v>150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74" t="s">
        <v>639</v>
      </c>
      <c r="L10" s="253" t="s">
        <v>639</v>
      </c>
      <c r="M10" s="415" t="s">
        <v>639</v>
      </c>
      <c r="N10" s="435" t="s">
        <v>1016</v>
      </c>
      <c r="O10" s="436" t="s">
        <v>2507</v>
      </c>
      <c r="P10" s="447">
        <v>960</v>
      </c>
      <c r="Q10" s="446">
        <v>0</v>
      </c>
      <c r="R10" s="38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 t="s">
        <v>1019</v>
      </c>
      <c r="C11" s="252" t="s">
        <v>206</v>
      </c>
      <c r="D11" s="253">
        <v>20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74" t="s">
        <v>639</v>
      </c>
      <c r="L11" s="253" t="s">
        <v>639</v>
      </c>
      <c r="M11" s="254" t="s">
        <v>639</v>
      </c>
      <c r="N11" s="321" t="s">
        <v>1018</v>
      </c>
      <c r="O11" s="252" t="s">
        <v>2828</v>
      </c>
      <c r="P11" s="253">
        <v>590</v>
      </c>
      <c r="Q11" s="254">
        <v>0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74" t="s">
        <v>639</v>
      </c>
      <c r="L12" s="253" t="s">
        <v>639</v>
      </c>
      <c r="M12" s="254" t="s">
        <v>639</v>
      </c>
      <c r="N12" s="270" t="s">
        <v>1020</v>
      </c>
      <c r="O12" s="252" t="s">
        <v>2508</v>
      </c>
      <c r="P12" s="253">
        <v>35</v>
      </c>
      <c r="Q12" s="254">
        <v>0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74" t="s">
        <v>639</v>
      </c>
      <c r="L13" s="253" t="s">
        <v>639</v>
      </c>
      <c r="M13" s="254" t="s">
        <v>639</v>
      </c>
      <c r="N13" s="270" t="s">
        <v>1021</v>
      </c>
      <c r="O13" s="252" t="s">
        <v>2829</v>
      </c>
      <c r="P13" s="253">
        <v>1375</v>
      </c>
      <c r="Q13" s="254">
        <v>0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74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74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74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20755</v>
      </c>
      <c r="B45" s="258"/>
      <c r="C45" s="260" t="str">
        <f>IF(D45=0,"","計")</f>
        <v>計</v>
      </c>
      <c r="D45" s="261">
        <f>SUBTOTAL(9,D6:D44)</f>
        <v>3370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1210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16175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222</v>
      </c>
      <c r="B49" s="270" t="s">
        <v>1022</v>
      </c>
      <c r="C49" s="252" t="s">
        <v>2302</v>
      </c>
      <c r="D49" s="253">
        <v>770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 t="s">
        <v>1023</v>
      </c>
      <c r="O49" s="252" t="s">
        <v>2768</v>
      </c>
      <c r="P49" s="271">
        <v>1815</v>
      </c>
      <c r="Q49" s="254">
        <v>0</v>
      </c>
      <c r="R49" s="270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1975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413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2585</v>
      </c>
      <c r="B75" s="279"/>
      <c r="C75" s="260" t="str">
        <f>IF(D75=0,"","計")</f>
        <v>計</v>
      </c>
      <c r="D75" s="275">
        <f>SUBTOTAL(9,D49:D74)</f>
        <v>770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1815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209</v>
      </c>
      <c r="B79" s="270" t="s">
        <v>1024</v>
      </c>
      <c r="C79" s="252" t="s">
        <v>207</v>
      </c>
      <c r="D79" s="271">
        <v>155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70" t="s">
        <v>1025</v>
      </c>
      <c r="O79" s="252" t="s">
        <v>2769</v>
      </c>
      <c r="P79" s="271">
        <v>1525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1976</v>
      </c>
      <c r="B80" s="270" t="s">
        <v>1026</v>
      </c>
      <c r="C80" s="252" t="s">
        <v>2770</v>
      </c>
      <c r="D80" s="271">
        <v>640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1029</v>
      </c>
      <c r="O80" s="252" t="s">
        <v>2509</v>
      </c>
      <c r="P80" s="271">
        <v>225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 t="s">
        <v>1027</v>
      </c>
      <c r="C81" s="252" t="s">
        <v>208</v>
      </c>
      <c r="D81" s="271">
        <v>45</v>
      </c>
      <c r="E81" s="254">
        <v>0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 t="s">
        <v>1030</v>
      </c>
      <c r="O81" s="252" t="s">
        <v>2510</v>
      </c>
      <c r="P81" s="271">
        <v>45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 t="s">
        <v>1028</v>
      </c>
      <c r="C82" s="252" t="s">
        <v>2771</v>
      </c>
      <c r="D82" s="271">
        <v>120</v>
      </c>
      <c r="E82" s="254">
        <v>0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80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2755</v>
      </c>
      <c r="B95" s="293"/>
      <c r="C95" s="260" t="str">
        <f>IF(D95=0,"","計")</f>
        <v>計</v>
      </c>
      <c r="D95" s="275">
        <f>SUBTOTAL(9,D79:D94)</f>
        <v>960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1795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26095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 thickBot="1">
      <c r="A136" s="336" t="s">
        <v>2314</v>
      </c>
      <c r="V136" s="521">
        <f>MOKUJI!B19</f>
        <v>45200</v>
      </c>
      <c r="W136" s="522"/>
      <c r="X136" s="522"/>
      <c r="Y136" s="522"/>
    </row>
    <row r="137" spans="1:25" ht="13.5" customHeight="1" thickTop="1" thickBot="1">
      <c r="A137" s="336" t="s">
        <v>2439</v>
      </c>
      <c r="C137" s="414"/>
      <c r="D137" s="336" t="s">
        <v>2850</v>
      </c>
    </row>
    <row r="138" spans="1:25" ht="13.5" customHeight="1" thickTop="1">
      <c r="A138" s="336" t="s">
        <v>2468</v>
      </c>
      <c r="C138" s="437"/>
      <c r="D138" s="336"/>
    </row>
    <row r="139" spans="1:25" ht="13.5" customHeight="1">
      <c r="A139" s="394" t="s">
        <v>2652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岩見沢市読売</v>
      </c>
      <c r="C151" s="314"/>
      <c r="D151" s="314"/>
      <c r="E151" s="314"/>
      <c r="F151" s="313" t="str">
        <f>IF(G4="","",CONCATENATE($A7,G4))</f>
        <v>岩見沢市朝日</v>
      </c>
      <c r="G151" s="314"/>
      <c r="H151" s="314"/>
      <c r="I151" s="314"/>
      <c r="J151" s="313" t="str">
        <f>IF(K4="","",CONCATENATE($A7,K4))</f>
        <v>岩見沢市毎日</v>
      </c>
      <c r="K151" s="314"/>
      <c r="L151" s="314"/>
      <c r="M151" s="314"/>
      <c r="N151" s="313" t="str">
        <f>IF(O4="","",CONCATENATE($A7,O4))</f>
        <v>岩見沢市北海道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三笠市読売</v>
      </c>
      <c r="C153" s="317"/>
      <c r="D153" s="317"/>
      <c r="E153" s="317"/>
      <c r="F153" s="316" t="str">
        <f>IF(G47="","",CONCATENATE($A50,G47))</f>
        <v>三笠市朝日</v>
      </c>
      <c r="G153" s="317"/>
      <c r="H153" s="317"/>
      <c r="I153" s="317"/>
      <c r="J153" s="316" t="str">
        <f>IF(K47="","",CONCATENATE($A50,K47))</f>
        <v>三笠市毎日</v>
      </c>
      <c r="K153" s="317"/>
      <c r="L153" s="317"/>
      <c r="M153" s="317"/>
      <c r="N153" s="316" t="str">
        <f>IF(O47="","",CONCATENATE($A50,O47))</f>
        <v>三笠市北海道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夕張市読売</v>
      </c>
      <c r="C155" s="317"/>
      <c r="D155" s="317"/>
      <c r="E155" s="317"/>
      <c r="F155" s="316" t="str">
        <f>IF(G77="","",CONCATENATE($A80,G77))</f>
        <v>夕張市朝日</v>
      </c>
      <c r="G155" s="317"/>
      <c r="H155" s="317"/>
      <c r="I155" s="317"/>
      <c r="J155" s="316" t="str">
        <f>IF(K77="","",CONCATENATE($A80,K77))</f>
        <v>夕張市毎日</v>
      </c>
      <c r="K155" s="317"/>
      <c r="L155" s="317"/>
      <c r="M155" s="317"/>
      <c r="N155" s="316" t="str">
        <f>IF(O77="","",CONCATENATE($A80,O77))</f>
        <v>夕張市北海道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H2:I2"/>
    <mergeCell ref="G4:I4"/>
    <mergeCell ref="K47:M47"/>
    <mergeCell ref="S77:U77"/>
    <mergeCell ref="K77:M77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A117:A124"/>
    <mergeCell ref="J117:M13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15</v>
      </c>
      <c r="Z2" s="402" t="s">
        <v>2096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215</v>
      </c>
      <c r="B6" s="270" t="s">
        <v>1031</v>
      </c>
      <c r="C6" s="252" t="s">
        <v>209</v>
      </c>
      <c r="D6" s="253">
        <v>200</v>
      </c>
      <c r="E6" s="254">
        <v>0</v>
      </c>
      <c r="F6" s="270" t="s">
        <v>1032</v>
      </c>
      <c r="G6" s="252" t="s">
        <v>210</v>
      </c>
      <c r="H6" s="253">
        <v>130</v>
      </c>
      <c r="I6" s="254">
        <v>0</v>
      </c>
      <c r="J6" s="270" t="s">
        <v>1096</v>
      </c>
      <c r="K6" s="252" t="s">
        <v>210</v>
      </c>
      <c r="L6" s="253">
        <v>110</v>
      </c>
      <c r="M6" s="254">
        <v>0</v>
      </c>
      <c r="N6" s="321" t="s">
        <v>1035</v>
      </c>
      <c r="O6" s="252" t="s">
        <v>2511</v>
      </c>
      <c r="P6" s="253">
        <v>2315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1977</v>
      </c>
      <c r="B7" s="270" t="s">
        <v>1033</v>
      </c>
      <c r="C7" s="252" t="s">
        <v>210</v>
      </c>
      <c r="D7" s="253">
        <v>830</v>
      </c>
      <c r="E7" s="254">
        <v>0</v>
      </c>
      <c r="F7" s="270" t="s">
        <v>1034</v>
      </c>
      <c r="G7" s="252" t="s">
        <v>211</v>
      </c>
      <c r="H7" s="253">
        <v>10</v>
      </c>
      <c r="I7" s="254">
        <v>0</v>
      </c>
      <c r="J7" s="270" t="s">
        <v>1038</v>
      </c>
      <c r="K7" s="252" t="s">
        <v>213</v>
      </c>
      <c r="L7" s="253">
        <v>40</v>
      </c>
      <c r="M7" s="254">
        <v>0</v>
      </c>
      <c r="N7" s="270" t="s">
        <v>1039</v>
      </c>
      <c r="O7" s="252" t="s">
        <v>2512</v>
      </c>
      <c r="P7" s="253">
        <v>2245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1036</v>
      </c>
      <c r="C8" s="252" t="s">
        <v>211</v>
      </c>
      <c r="D8" s="253">
        <v>270</v>
      </c>
      <c r="E8" s="254">
        <v>0</v>
      </c>
      <c r="F8" s="270" t="s">
        <v>1037</v>
      </c>
      <c r="G8" s="252" t="s">
        <v>212</v>
      </c>
      <c r="H8" s="253">
        <v>10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6160</v>
      </c>
      <c r="B45" s="258"/>
      <c r="C45" s="260" t="str">
        <f>IF(D45=0,"","計")</f>
        <v>計</v>
      </c>
      <c r="D45" s="261">
        <f>SUBTOTAL(9,D6:D44)</f>
        <v>1300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150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150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4560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226</v>
      </c>
      <c r="B49" s="270" t="s">
        <v>1040</v>
      </c>
      <c r="C49" s="252" t="s">
        <v>214</v>
      </c>
      <c r="D49" s="253">
        <v>850</v>
      </c>
      <c r="E49" s="254">
        <v>0</v>
      </c>
      <c r="F49" s="270" t="s">
        <v>1041</v>
      </c>
      <c r="G49" s="252" t="s">
        <v>214</v>
      </c>
      <c r="H49" s="253">
        <v>550</v>
      </c>
      <c r="I49" s="254">
        <v>0</v>
      </c>
      <c r="J49" s="270" t="s">
        <v>1042</v>
      </c>
      <c r="K49" s="252" t="s">
        <v>215</v>
      </c>
      <c r="L49" s="271">
        <v>170</v>
      </c>
      <c r="M49" s="254">
        <v>0</v>
      </c>
      <c r="N49" s="270" t="s">
        <v>1043</v>
      </c>
      <c r="O49" s="252" t="s">
        <v>2513</v>
      </c>
      <c r="P49" s="271">
        <v>1375</v>
      </c>
      <c r="Q49" s="254">
        <v>0</v>
      </c>
      <c r="R49" s="270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1978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 t="s">
        <v>1044</v>
      </c>
      <c r="K50" s="252" t="s">
        <v>216</v>
      </c>
      <c r="L50" s="271">
        <v>145</v>
      </c>
      <c r="M50" s="254">
        <v>0</v>
      </c>
      <c r="N50" s="270" t="s">
        <v>1045</v>
      </c>
      <c r="O50" s="252" t="s">
        <v>2514</v>
      </c>
      <c r="P50" s="271">
        <v>1830</v>
      </c>
      <c r="Q50" s="254">
        <v>0</v>
      </c>
      <c r="R50" s="270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4920</v>
      </c>
      <c r="B75" s="279"/>
      <c r="C75" s="260" t="str">
        <f>IF(D75=0,"","計")</f>
        <v>計</v>
      </c>
      <c r="D75" s="275">
        <f>SUBTOTAL(9,D49:D74)</f>
        <v>850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550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315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3205</v>
      </c>
      <c r="Q75" s="254">
        <f>SUM(Q49:Q74)</f>
        <v>0</v>
      </c>
      <c r="R75" s="277"/>
      <c r="S75" s="260"/>
      <c r="T75" s="275"/>
      <c r="U75" s="254"/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225</v>
      </c>
      <c r="B79" s="270" t="s">
        <v>1046</v>
      </c>
      <c r="C79" s="252" t="s">
        <v>218</v>
      </c>
      <c r="D79" s="271">
        <v>1080</v>
      </c>
      <c r="E79" s="254">
        <v>0</v>
      </c>
      <c r="F79" s="270" t="s">
        <v>1047</v>
      </c>
      <c r="G79" s="252" t="s">
        <v>217</v>
      </c>
      <c r="H79" s="271">
        <v>600</v>
      </c>
      <c r="I79" s="254">
        <v>0</v>
      </c>
      <c r="J79" s="270" t="s">
        <v>1048</v>
      </c>
      <c r="K79" s="252" t="s">
        <v>218</v>
      </c>
      <c r="L79" s="271">
        <v>680</v>
      </c>
      <c r="M79" s="254">
        <v>0</v>
      </c>
      <c r="N79" s="270" t="s">
        <v>1049</v>
      </c>
      <c r="O79" s="252" t="s">
        <v>2515</v>
      </c>
      <c r="P79" s="271">
        <v>3870</v>
      </c>
      <c r="Q79" s="254">
        <v>0</v>
      </c>
      <c r="R79" s="270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1979</v>
      </c>
      <c r="B80" s="270" t="s">
        <v>1050</v>
      </c>
      <c r="C80" s="252" t="s">
        <v>219</v>
      </c>
      <c r="D80" s="271">
        <v>140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1051</v>
      </c>
      <c r="O80" s="252" t="s">
        <v>2772</v>
      </c>
      <c r="P80" s="271">
        <v>3950</v>
      </c>
      <c r="Q80" s="254">
        <v>0</v>
      </c>
      <c r="R80" s="270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10320</v>
      </c>
      <c r="B95" s="293"/>
      <c r="C95" s="260" t="str">
        <f>IF(D95=0,"","計")</f>
        <v>計</v>
      </c>
      <c r="D95" s="275">
        <f>SUBTOTAL(9,D79:D94)</f>
        <v>1220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600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680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7820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228</v>
      </c>
      <c r="B99" s="270" t="s">
        <v>1052</v>
      </c>
      <c r="C99" s="252" t="s">
        <v>220</v>
      </c>
      <c r="D99" s="271">
        <v>510</v>
      </c>
      <c r="E99" s="254">
        <v>0</v>
      </c>
      <c r="F99" s="270" t="s">
        <v>1053</v>
      </c>
      <c r="G99" s="252" t="s">
        <v>220</v>
      </c>
      <c r="H99" s="271">
        <v>210</v>
      </c>
      <c r="I99" s="254">
        <v>0</v>
      </c>
      <c r="J99" s="270"/>
      <c r="K99" s="252" t="s">
        <v>639</v>
      </c>
      <c r="L99" s="271" t="s">
        <v>639</v>
      </c>
      <c r="M99" s="254" t="s">
        <v>639</v>
      </c>
      <c r="N99" s="270" t="s">
        <v>1054</v>
      </c>
      <c r="O99" s="252" t="s">
        <v>2516</v>
      </c>
      <c r="P99" s="271">
        <v>155</v>
      </c>
      <c r="Q99" s="254">
        <v>0</v>
      </c>
      <c r="R99" s="270"/>
      <c r="S99" s="252"/>
      <c r="T99" s="271"/>
      <c r="U99" s="254"/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1980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 t="s">
        <v>1056</v>
      </c>
      <c r="O100" s="252" t="s">
        <v>2517</v>
      </c>
      <c r="P100" s="271">
        <v>5130</v>
      </c>
      <c r="Q100" s="254">
        <v>0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6005</v>
      </c>
      <c r="B115" s="298"/>
      <c r="C115" s="260" t="str">
        <f>IF(D115=0,"","計")</f>
        <v>計</v>
      </c>
      <c r="D115" s="275">
        <f>SUBTOTAL(9,D99:D114)</f>
        <v>510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210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5285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27405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MOKUJI!B20</f>
        <v>45200</v>
      </c>
      <c r="W136" s="522"/>
      <c r="X136" s="522"/>
      <c r="Y136" s="522"/>
    </row>
    <row r="137" spans="1:25" ht="13.5" customHeight="1">
      <c r="A137" s="336" t="s">
        <v>2469</v>
      </c>
    </row>
    <row r="138" spans="1:25" ht="13.5" customHeight="1">
      <c r="A138" s="394" t="s">
        <v>2651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美唄市読売</v>
      </c>
      <c r="C151" s="314"/>
      <c r="D151" s="314"/>
      <c r="E151" s="314"/>
      <c r="F151" s="313" t="str">
        <f>IF(G4="","",CONCATENATE($A7,G4))</f>
        <v>美唄市朝日</v>
      </c>
      <c r="G151" s="314"/>
      <c r="H151" s="314"/>
      <c r="I151" s="314"/>
      <c r="J151" s="313" t="str">
        <f>IF(K4="","",CONCATENATE($A7,K4))</f>
        <v>美唄市毎日</v>
      </c>
      <c r="K151" s="314"/>
      <c r="L151" s="314"/>
      <c r="M151" s="314"/>
      <c r="N151" s="313" t="str">
        <f>IF(O4="","",CONCATENATE($A7,O4))</f>
        <v>美唄市北海道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砂川市読売</v>
      </c>
      <c r="C153" s="317"/>
      <c r="D153" s="317"/>
      <c r="E153" s="317"/>
      <c r="F153" s="316" t="str">
        <f>IF(G47="","",CONCATENATE($A50,G47))</f>
        <v>砂川市朝日</v>
      </c>
      <c r="G153" s="317"/>
      <c r="H153" s="317"/>
      <c r="I153" s="317"/>
      <c r="J153" s="316" t="str">
        <f>IF(K47="","",CONCATENATE($A50,K47))</f>
        <v>砂川市毎日</v>
      </c>
      <c r="K153" s="317"/>
      <c r="L153" s="317"/>
      <c r="M153" s="317"/>
      <c r="N153" s="316" t="str">
        <f>IF(O47="","",CONCATENATE($A50,O47))</f>
        <v>砂川市北海道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滝川市読売</v>
      </c>
      <c r="C155" s="317"/>
      <c r="D155" s="317"/>
      <c r="E155" s="317"/>
      <c r="F155" s="316" t="str">
        <f>IF(G77="","",CONCATENATE($A80,G77))</f>
        <v>滝川市朝日</v>
      </c>
      <c r="G155" s="317"/>
      <c r="H155" s="317"/>
      <c r="I155" s="317"/>
      <c r="J155" s="316" t="str">
        <f>IF(K77="","",CONCATENATE($A80,K77))</f>
        <v>滝川市毎日</v>
      </c>
      <c r="K155" s="317"/>
      <c r="L155" s="317"/>
      <c r="M155" s="317"/>
      <c r="N155" s="316" t="str">
        <f>IF(O77="","",CONCATENATE($A80,O77))</f>
        <v>滝川市北海道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深川市読売</v>
      </c>
      <c r="C157" s="317"/>
      <c r="D157" s="317"/>
      <c r="E157" s="317"/>
      <c r="F157" s="316" t="str">
        <f>IF(G97="","",CONCATENATE($A100,G97))</f>
        <v>深川市朝日</v>
      </c>
      <c r="G157" s="317"/>
      <c r="H157" s="317"/>
      <c r="I157" s="317"/>
      <c r="J157" s="316" t="str">
        <f>IF(K97="","",CONCATENATE($A100,K97))</f>
        <v>深川市毎日</v>
      </c>
      <c r="K157" s="317"/>
      <c r="L157" s="317"/>
      <c r="M157" s="317"/>
      <c r="N157" s="316" t="str">
        <f>IF(O97="","",CONCATENATE($A100,O97))</f>
        <v>深川市北海道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C97:E97"/>
    <mergeCell ref="A7:A14"/>
    <mergeCell ref="C77:E77"/>
    <mergeCell ref="A80:A87"/>
    <mergeCell ref="C47:E47"/>
    <mergeCell ref="A50:A57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16</v>
      </c>
      <c r="Z2" s="402" t="s">
        <v>2095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218</v>
      </c>
      <c r="B6" s="270" t="s">
        <v>1057</v>
      </c>
      <c r="C6" s="252" t="s">
        <v>221</v>
      </c>
      <c r="D6" s="253">
        <v>580</v>
      </c>
      <c r="E6" s="254">
        <v>0</v>
      </c>
      <c r="F6" s="270" t="s">
        <v>1058</v>
      </c>
      <c r="G6" s="252" t="s">
        <v>221</v>
      </c>
      <c r="H6" s="253">
        <v>290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21" t="s">
        <v>1059</v>
      </c>
      <c r="O6" s="252" t="s">
        <v>2518</v>
      </c>
      <c r="P6" s="253">
        <v>1820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1981</v>
      </c>
      <c r="B7" s="270" t="s">
        <v>1060</v>
      </c>
      <c r="C7" s="252" t="s">
        <v>2851</v>
      </c>
      <c r="D7" s="253">
        <v>340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/>
      <c r="O7" s="252" t="s">
        <v>639</v>
      </c>
      <c r="P7" s="253" t="s">
        <v>639</v>
      </c>
      <c r="Q7" s="254" t="s">
        <v>639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3030</v>
      </c>
      <c r="B45" s="258"/>
      <c r="C45" s="260" t="str">
        <f>IF(D45=0,"","計")</f>
        <v>計</v>
      </c>
      <c r="D45" s="261">
        <f>SUBTOTAL(9,D6:D44)</f>
        <v>920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227</v>
      </c>
      <c r="B49" s="270" t="s">
        <v>1061</v>
      </c>
      <c r="C49" s="252" t="s">
        <v>222</v>
      </c>
      <c r="D49" s="253">
        <v>150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70"/>
      <c r="O49" s="252" t="s">
        <v>639</v>
      </c>
      <c r="P49" s="271" t="s">
        <v>639</v>
      </c>
      <c r="Q49" s="254" t="s">
        <v>639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1982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150</v>
      </c>
      <c r="B75" s="279"/>
      <c r="C75" s="260" t="str">
        <f>IF(D75=0,"","計")</f>
        <v>計</v>
      </c>
      <c r="D75" s="275">
        <f>SUBTOTAL(9,D49:D74)</f>
        <v>150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216</v>
      </c>
      <c r="B79" s="270" t="s">
        <v>1062</v>
      </c>
      <c r="C79" s="252" t="s">
        <v>223</v>
      </c>
      <c r="D79" s="271">
        <v>620</v>
      </c>
      <c r="E79" s="254">
        <v>0</v>
      </c>
      <c r="F79" s="270"/>
      <c r="G79" s="252" t="s">
        <v>639</v>
      </c>
      <c r="H79" s="271" t="s">
        <v>639</v>
      </c>
      <c r="I79" s="254" t="s">
        <v>639</v>
      </c>
      <c r="J79" s="270" t="s">
        <v>1063</v>
      </c>
      <c r="K79" s="252" t="s">
        <v>223</v>
      </c>
      <c r="L79" s="271">
        <v>300</v>
      </c>
      <c r="M79" s="254">
        <v>0</v>
      </c>
      <c r="N79" s="270" t="s">
        <v>1064</v>
      </c>
      <c r="O79" s="252" t="s">
        <v>2773</v>
      </c>
      <c r="P79" s="271">
        <v>2290</v>
      </c>
      <c r="Q79" s="254">
        <v>0</v>
      </c>
      <c r="R79" s="270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1983</v>
      </c>
      <c r="B80" s="270" t="s">
        <v>1065</v>
      </c>
      <c r="C80" s="252" t="s">
        <v>224</v>
      </c>
      <c r="D80" s="271">
        <v>20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70" t="s">
        <v>1066</v>
      </c>
      <c r="O80" s="252" t="s">
        <v>2774</v>
      </c>
      <c r="P80" s="271">
        <v>940</v>
      </c>
      <c r="Q80" s="254">
        <v>0</v>
      </c>
      <c r="R80" s="270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/>
      <c r="T81" s="271"/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/>
      <c r="T82" s="271"/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/>
      <c r="T83" s="271"/>
      <c r="U83" s="254"/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4170</v>
      </c>
      <c r="B95" s="293"/>
      <c r="C95" s="260" t="str">
        <f>IF(D95=0,"","計")</f>
        <v>計</v>
      </c>
      <c r="D95" s="275">
        <f>SUBTOTAL(9,D79:D94)</f>
        <v>640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300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3230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7350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MOKUJI!B21</f>
        <v>45139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赤平市読売</v>
      </c>
      <c r="C151" s="314"/>
      <c r="D151" s="314"/>
      <c r="E151" s="314"/>
      <c r="F151" s="313" t="str">
        <f>IF(G4="","",CONCATENATE($A7,G4))</f>
        <v>赤平市朝日</v>
      </c>
      <c r="G151" s="314"/>
      <c r="H151" s="314"/>
      <c r="I151" s="314"/>
      <c r="J151" s="313" t="str">
        <f>IF(K4="","",CONCATENATE($A7,K4))</f>
        <v>赤平市毎日</v>
      </c>
      <c r="K151" s="314"/>
      <c r="L151" s="314"/>
      <c r="M151" s="314"/>
      <c r="N151" s="313" t="str">
        <f>IF(O4="","",CONCATENATE($A7,O4))</f>
        <v>赤平市北海道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歌志内市読売</v>
      </c>
      <c r="C153" s="317"/>
      <c r="D153" s="317"/>
      <c r="E153" s="317"/>
      <c r="F153" s="316" t="str">
        <f>IF(G47="","",CONCATENATE($A50,G47))</f>
        <v>歌志内市朝日</v>
      </c>
      <c r="G153" s="317"/>
      <c r="H153" s="317"/>
      <c r="I153" s="317"/>
      <c r="J153" s="316" t="str">
        <f>IF(K47="","",CONCATENATE($A50,K47))</f>
        <v>歌志内市毎日</v>
      </c>
      <c r="K153" s="317"/>
      <c r="L153" s="317"/>
      <c r="M153" s="317"/>
      <c r="N153" s="316" t="str">
        <f>IF(O47="","",CONCATENATE($A50,O47))</f>
        <v>歌志内市北海道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芦別市読売</v>
      </c>
      <c r="C155" s="317"/>
      <c r="D155" s="317"/>
      <c r="E155" s="317"/>
      <c r="F155" s="316" t="str">
        <f>IF(G77="","",CONCATENATE($A80,G77))</f>
        <v>芦別市朝日</v>
      </c>
      <c r="G155" s="317"/>
      <c r="H155" s="317"/>
      <c r="I155" s="317"/>
      <c r="J155" s="316" t="str">
        <f>IF(K77="","",CONCATENATE($A80,K77))</f>
        <v>芦別市毎日</v>
      </c>
      <c r="K155" s="317"/>
      <c r="L155" s="317"/>
      <c r="M155" s="317"/>
      <c r="N155" s="316" t="str">
        <f>IF(O77="","",CONCATENATE($A80,O77))</f>
        <v>芦別市北海道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  <mergeCell ref="W1:X1"/>
    <mergeCell ref="O4:Q4"/>
    <mergeCell ref="U1:V1"/>
    <mergeCell ref="J1:M1"/>
    <mergeCell ref="N1:O1"/>
    <mergeCell ref="Q1:R1"/>
    <mergeCell ref="S1:T1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G97:I97"/>
    <mergeCell ref="K97:M97"/>
    <mergeCell ref="G47:I47"/>
    <mergeCell ref="K47:M47"/>
    <mergeCell ref="G77:I77"/>
    <mergeCell ref="K77:M77"/>
    <mergeCell ref="A7:A14"/>
    <mergeCell ref="A50:A57"/>
    <mergeCell ref="A80:A87"/>
    <mergeCell ref="C97:E97"/>
    <mergeCell ref="C77:E77"/>
    <mergeCell ref="C47:E47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J117:M134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17</v>
      </c>
      <c r="Z2" s="402" t="s">
        <v>2094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421</v>
      </c>
      <c r="B6" s="270" t="s">
        <v>1067</v>
      </c>
      <c r="C6" s="252" t="s">
        <v>225</v>
      </c>
      <c r="D6" s="253">
        <v>40</v>
      </c>
      <c r="E6" s="254">
        <v>0</v>
      </c>
      <c r="F6" s="270" t="s">
        <v>1068</v>
      </c>
      <c r="G6" s="252" t="s">
        <v>225</v>
      </c>
      <c r="H6" s="253">
        <v>20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21" t="s">
        <v>1069</v>
      </c>
      <c r="O6" s="252" t="s">
        <v>2830</v>
      </c>
      <c r="P6" s="253">
        <v>1590</v>
      </c>
      <c r="Q6" s="254">
        <v>0</v>
      </c>
      <c r="R6" s="321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1984</v>
      </c>
      <c r="B7" s="270" t="s">
        <v>1070</v>
      </c>
      <c r="C7" s="252" t="s">
        <v>226</v>
      </c>
      <c r="D7" s="253">
        <v>95</v>
      </c>
      <c r="E7" s="254">
        <v>0</v>
      </c>
      <c r="F7" s="270" t="s">
        <v>1071</v>
      </c>
      <c r="G7" s="252" t="s">
        <v>226</v>
      </c>
      <c r="H7" s="253">
        <v>170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70" t="s">
        <v>1072</v>
      </c>
      <c r="O7" s="252" t="s">
        <v>2519</v>
      </c>
      <c r="P7" s="253">
        <v>1330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1073</v>
      </c>
      <c r="C8" s="252" t="s">
        <v>227</v>
      </c>
      <c r="D8" s="253">
        <v>540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1074</v>
      </c>
      <c r="O8" s="252" t="s">
        <v>2520</v>
      </c>
      <c r="P8" s="253">
        <v>1375</v>
      </c>
      <c r="Q8" s="254">
        <v>0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5160</v>
      </c>
      <c r="B45" s="258"/>
      <c r="C45" s="260" t="str">
        <f>IF(D45=0,"","計")</f>
        <v>計</v>
      </c>
      <c r="D45" s="261">
        <f>SUBTOTAL(9,D6:D44)</f>
        <v>675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4295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427</v>
      </c>
      <c r="B49" s="270" t="s">
        <v>1075</v>
      </c>
      <c r="C49" s="252" t="s">
        <v>228</v>
      </c>
      <c r="D49" s="253">
        <v>530</v>
      </c>
      <c r="E49" s="254">
        <v>0</v>
      </c>
      <c r="F49" s="270" t="s">
        <v>1078</v>
      </c>
      <c r="G49" s="252" t="s">
        <v>229</v>
      </c>
      <c r="H49" s="253">
        <v>200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1076</v>
      </c>
      <c r="O49" s="252" t="s">
        <v>2775</v>
      </c>
      <c r="P49" s="271">
        <v>2095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1985</v>
      </c>
      <c r="B50" s="270" t="s">
        <v>1077</v>
      </c>
      <c r="C50" s="252" t="s">
        <v>229</v>
      </c>
      <c r="D50" s="253">
        <v>440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1079</v>
      </c>
      <c r="O50" s="252" t="s">
        <v>2776</v>
      </c>
      <c r="P50" s="271">
        <v>3340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 t="s">
        <v>1080</v>
      </c>
      <c r="C51" s="252" t="s">
        <v>230</v>
      </c>
      <c r="D51" s="253">
        <v>20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1083</v>
      </c>
      <c r="O51" s="252" t="s">
        <v>2521</v>
      </c>
      <c r="P51" s="271">
        <v>435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 t="s">
        <v>1081</v>
      </c>
      <c r="C52" s="252" t="s">
        <v>2821</v>
      </c>
      <c r="D52" s="253">
        <v>260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1084</v>
      </c>
      <c r="O52" s="252" t="s">
        <v>2522</v>
      </c>
      <c r="P52" s="271">
        <v>75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 t="s">
        <v>1082</v>
      </c>
      <c r="C53" s="252" t="s">
        <v>231</v>
      </c>
      <c r="D53" s="253">
        <v>110</v>
      </c>
      <c r="E53" s="254">
        <v>0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7505</v>
      </c>
      <c r="B75" s="279"/>
      <c r="C75" s="260" t="str">
        <f>IF(D75=0,"","計")</f>
        <v>計</v>
      </c>
      <c r="D75" s="275">
        <f>SUBTOTAL(9,D49:D74)</f>
        <v>1360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5945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80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12665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MOKUJI!B22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空知郡①読売</v>
      </c>
      <c r="C151" s="314"/>
      <c r="D151" s="314"/>
      <c r="E151" s="314"/>
      <c r="F151" s="313" t="str">
        <f>IF(G4="","",CONCATENATE($A7,G4))</f>
        <v>空知郡①朝日</v>
      </c>
      <c r="G151" s="314"/>
      <c r="H151" s="314"/>
      <c r="I151" s="314"/>
      <c r="J151" s="313" t="str">
        <f>IF(K4="","",CONCATENATE($A7,K4))</f>
        <v>空知郡①毎日</v>
      </c>
      <c r="K151" s="314"/>
      <c r="L151" s="314"/>
      <c r="M151" s="314"/>
      <c r="N151" s="313" t="str">
        <f>IF(O4="","",CONCATENATE($A7,O4))</f>
        <v>空知郡①北海道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夕張郡読売</v>
      </c>
      <c r="C153" s="317"/>
      <c r="D153" s="317"/>
      <c r="E153" s="317"/>
      <c r="F153" s="316" t="str">
        <f>IF(G47="","",CONCATENATE($A50,G47))</f>
        <v>夕張郡朝日</v>
      </c>
      <c r="G153" s="317"/>
      <c r="H153" s="317"/>
      <c r="I153" s="317"/>
      <c r="J153" s="316" t="str">
        <f>IF(K47="","",CONCATENATE($A50,K47))</f>
        <v>夕張郡毎日</v>
      </c>
      <c r="K153" s="317"/>
      <c r="L153" s="317"/>
      <c r="M153" s="317"/>
      <c r="N153" s="316" t="str">
        <f>IF(O47="","",CONCATENATE($A50,O47))</f>
        <v>夕張郡北海道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K47:M47"/>
    <mergeCell ref="G47:I47"/>
    <mergeCell ref="C47:E47"/>
    <mergeCell ref="G4:I4"/>
    <mergeCell ref="C2:G2"/>
    <mergeCell ref="H2:I2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A117:A124"/>
    <mergeCell ref="A100:A107"/>
    <mergeCell ref="A80:A87"/>
    <mergeCell ref="B135:E135"/>
    <mergeCell ref="F135:I135"/>
    <mergeCell ref="C97:E97"/>
    <mergeCell ref="G97:I97"/>
    <mergeCell ref="A1:B1"/>
    <mergeCell ref="A2:B2"/>
    <mergeCell ref="H1:I1"/>
    <mergeCell ref="C1:G1"/>
    <mergeCell ref="A50:A57"/>
    <mergeCell ref="C4:E4"/>
    <mergeCell ref="A7:A14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18</v>
      </c>
      <c r="Z2" s="402" t="s">
        <v>2093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430</v>
      </c>
      <c r="B6" s="255" t="s">
        <v>1085</v>
      </c>
      <c r="C6" s="252" t="s">
        <v>507</v>
      </c>
      <c r="D6" s="253">
        <v>410</v>
      </c>
      <c r="E6" s="254">
        <v>0</v>
      </c>
      <c r="F6" s="255" t="s">
        <v>1086</v>
      </c>
      <c r="G6" s="252" t="s">
        <v>508</v>
      </c>
      <c r="H6" s="253">
        <v>90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5" t="s">
        <v>1087</v>
      </c>
      <c r="O6" s="252" t="s">
        <v>2523</v>
      </c>
      <c r="P6" s="253">
        <v>1460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1986</v>
      </c>
      <c r="B7" s="255" t="s">
        <v>1088</v>
      </c>
      <c r="C7" s="252" t="s">
        <v>508</v>
      </c>
      <c r="D7" s="253">
        <v>150</v>
      </c>
      <c r="E7" s="254">
        <v>0</v>
      </c>
      <c r="F7" s="255" t="s">
        <v>1089</v>
      </c>
      <c r="G7" s="252" t="s">
        <v>507</v>
      </c>
      <c r="H7" s="253">
        <v>20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255" t="s">
        <v>1091</v>
      </c>
      <c r="O7" s="252" t="s">
        <v>2524</v>
      </c>
      <c r="P7" s="253">
        <v>475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55" t="s">
        <v>1090</v>
      </c>
      <c r="C8" s="252" t="s">
        <v>509</v>
      </c>
      <c r="D8" s="253">
        <v>25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55" t="s">
        <v>1092</v>
      </c>
      <c r="O8" s="252" t="s">
        <v>2777</v>
      </c>
      <c r="P8" s="253">
        <v>115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55" t="s">
        <v>1093</v>
      </c>
      <c r="O9" s="252" t="s">
        <v>2525</v>
      </c>
      <c r="P9" s="253">
        <v>565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55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3310</v>
      </c>
      <c r="B45" s="258"/>
      <c r="C45" s="260" t="str">
        <f>IF(D45=0,"","計")</f>
        <v>計</v>
      </c>
      <c r="D45" s="261">
        <f>SUBTOTAL(9,D6:D44)</f>
        <v>585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2615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433</v>
      </c>
      <c r="B49" s="270"/>
      <c r="C49" s="252" t="s">
        <v>639</v>
      </c>
      <c r="D49" s="253" t="s">
        <v>639</v>
      </c>
      <c r="E49" s="254" t="s">
        <v>639</v>
      </c>
      <c r="F49" s="255"/>
      <c r="G49" s="252" t="s">
        <v>639</v>
      </c>
      <c r="H49" s="253" t="s">
        <v>639</v>
      </c>
      <c r="I49" s="254" t="s">
        <v>639</v>
      </c>
      <c r="J49" s="255"/>
      <c r="K49" s="252" t="s">
        <v>639</v>
      </c>
      <c r="L49" s="271" t="s">
        <v>639</v>
      </c>
      <c r="M49" s="254" t="s">
        <v>639</v>
      </c>
      <c r="N49" s="255" t="s">
        <v>1094</v>
      </c>
      <c r="O49" s="252" t="s">
        <v>2526</v>
      </c>
      <c r="P49" s="271">
        <v>630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1987</v>
      </c>
      <c r="B50" s="270"/>
      <c r="C50" s="252" t="s">
        <v>639</v>
      </c>
      <c r="D50" s="253" t="s">
        <v>639</v>
      </c>
      <c r="E50" s="254" t="s">
        <v>639</v>
      </c>
      <c r="F50" s="255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 t="s">
        <v>1095</v>
      </c>
      <c r="O50" s="252" t="s">
        <v>2527</v>
      </c>
      <c r="P50" s="271">
        <v>240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55" t="s">
        <v>1101</v>
      </c>
      <c r="O51" s="252" t="s">
        <v>2831</v>
      </c>
      <c r="P51" s="271">
        <v>895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1102</v>
      </c>
      <c r="O52" s="252" t="s">
        <v>2528</v>
      </c>
      <c r="P52" s="271">
        <v>375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55" t="s">
        <v>1103</v>
      </c>
      <c r="O53" s="252" t="s">
        <v>2529</v>
      </c>
      <c r="P53" s="271">
        <v>140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55" t="s">
        <v>1104</v>
      </c>
      <c r="O54" s="252" t="s">
        <v>2832</v>
      </c>
      <c r="P54" s="271">
        <v>815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55" t="s">
        <v>1105</v>
      </c>
      <c r="O55" s="274" t="s">
        <v>2530</v>
      </c>
      <c r="P55" s="275">
        <v>15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55" t="s">
        <v>1106</v>
      </c>
      <c r="O56" s="274" t="s">
        <v>2531</v>
      </c>
      <c r="P56" s="275">
        <v>680</v>
      </c>
      <c r="Q56" s="254">
        <v>0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55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3790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3790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80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7100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MOKUJI!B23</f>
        <v>45139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樺戸郡読売</v>
      </c>
      <c r="C151" s="314"/>
      <c r="D151" s="314"/>
      <c r="E151" s="314"/>
      <c r="F151" s="313" t="str">
        <f>IF(G4="","",CONCATENATE($A7,G4))</f>
        <v>樺戸郡朝日</v>
      </c>
      <c r="G151" s="314"/>
      <c r="H151" s="314"/>
      <c r="I151" s="314"/>
      <c r="J151" s="313" t="str">
        <f>IF(K4="","",CONCATENATE($A7,K4))</f>
        <v>樺戸郡毎日</v>
      </c>
      <c r="K151" s="314"/>
      <c r="L151" s="314"/>
      <c r="M151" s="314"/>
      <c r="N151" s="313" t="str">
        <f>IF(O4="","",CONCATENATE($A7,O4))</f>
        <v>樺戸郡北海道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雨竜郡読売</v>
      </c>
      <c r="C153" s="317"/>
      <c r="D153" s="317"/>
      <c r="E153" s="317"/>
      <c r="F153" s="316" t="str">
        <f>IF(G47="","",CONCATENATE($A50,G47))</f>
        <v>雨竜郡朝日</v>
      </c>
      <c r="G153" s="317"/>
      <c r="H153" s="317"/>
      <c r="I153" s="317"/>
      <c r="J153" s="316" t="str">
        <f>IF(K47="","",CONCATENATE($A50,K47))</f>
        <v>雨竜郡毎日</v>
      </c>
      <c r="K153" s="317"/>
      <c r="L153" s="317"/>
      <c r="M153" s="317"/>
      <c r="N153" s="316" t="str">
        <f>IF(O47="","",CONCATENATE($A50,O47))</f>
        <v>雨竜郡北海道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19</v>
      </c>
      <c r="Z2" s="402" t="s">
        <v>2092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11</v>
      </c>
      <c r="W4" s="493" t="s">
        <v>1988</v>
      </c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213</v>
      </c>
      <c r="B6" s="270" t="s">
        <v>1107</v>
      </c>
      <c r="C6" s="252" t="s">
        <v>927</v>
      </c>
      <c r="D6" s="253">
        <v>360</v>
      </c>
      <c r="E6" s="254">
        <v>0</v>
      </c>
      <c r="F6" s="270" t="s">
        <v>2690</v>
      </c>
      <c r="G6" s="252" t="s">
        <v>235</v>
      </c>
      <c r="H6" s="253">
        <v>210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1108</v>
      </c>
      <c r="O6" s="344" t="s">
        <v>2532</v>
      </c>
      <c r="P6" s="345">
        <v>2455</v>
      </c>
      <c r="Q6" s="254">
        <v>0</v>
      </c>
      <c r="R6" s="343"/>
      <c r="S6" s="405"/>
      <c r="T6" s="345"/>
      <c r="U6" s="254"/>
      <c r="V6" s="251" t="s">
        <v>1109</v>
      </c>
      <c r="W6" s="252" t="s">
        <v>234</v>
      </c>
      <c r="X6" s="253">
        <v>2710</v>
      </c>
      <c r="Y6" s="254">
        <v>0</v>
      </c>
    </row>
    <row r="7" spans="1:26" s="256" customFormat="1" ht="12.75" customHeight="1">
      <c r="A7" s="496" t="s">
        <v>1989</v>
      </c>
      <c r="B7" s="270" t="s">
        <v>1110</v>
      </c>
      <c r="C7" s="252" t="s">
        <v>235</v>
      </c>
      <c r="D7" s="253">
        <v>630</v>
      </c>
      <c r="E7" s="254">
        <v>0</v>
      </c>
      <c r="F7" s="270" t="s">
        <v>2691</v>
      </c>
      <c r="G7" s="252" t="s">
        <v>2692</v>
      </c>
      <c r="H7" s="253">
        <v>340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1111</v>
      </c>
      <c r="O7" s="347" t="s">
        <v>2533</v>
      </c>
      <c r="P7" s="345">
        <v>2835</v>
      </c>
      <c r="Q7" s="254">
        <v>0</v>
      </c>
      <c r="R7" s="346"/>
      <c r="S7" s="252"/>
      <c r="T7" s="345"/>
      <c r="U7" s="254"/>
      <c r="V7" s="255" t="s">
        <v>1112</v>
      </c>
      <c r="W7" s="252" t="s">
        <v>236</v>
      </c>
      <c r="X7" s="253">
        <v>2640</v>
      </c>
      <c r="Y7" s="254">
        <v>0</v>
      </c>
    </row>
    <row r="8" spans="1:26" s="256" customFormat="1" ht="12.75" customHeight="1">
      <c r="A8" s="496"/>
      <c r="B8" s="270" t="s">
        <v>1113</v>
      </c>
      <c r="C8" s="252" t="s">
        <v>232</v>
      </c>
      <c r="D8" s="253">
        <v>670</v>
      </c>
      <c r="E8" s="254">
        <v>0</v>
      </c>
      <c r="F8" s="270" t="s">
        <v>1120</v>
      </c>
      <c r="G8" s="252" t="s">
        <v>243</v>
      </c>
      <c r="H8" s="253">
        <v>140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1114</v>
      </c>
      <c r="O8" s="347" t="s">
        <v>2534</v>
      </c>
      <c r="P8" s="345">
        <v>2715</v>
      </c>
      <c r="Q8" s="254">
        <v>0</v>
      </c>
      <c r="R8" s="346"/>
      <c r="S8" s="252"/>
      <c r="T8" s="345"/>
      <c r="U8" s="254"/>
      <c r="V8" s="255" t="s">
        <v>1115</v>
      </c>
      <c r="W8" s="252" t="s">
        <v>238</v>
      </c>
      <c r="X8" s="253">
        <v>2270</v>
      </c>
      <c r="Y8" s="254">
        <v>0</v>
      </c>
    </row>
    <row r="9" spans="1:26" s="256" customFormat="1" ht="12.75" customHeight="1">
      <c r="A9" s="496"/>
      <c r="B9" s="270" t="s">
        <v>826</v>
      </c>
      <c r="C9" s="252" t="s">
        <v>239</v>
      </c>
      <c r="D9" s="253">
        <v>400</v>
      </c>
      <c r="E9" s="254">
        <v>0</v>
      </c>
      <c r="F9" s="270" t="s">
        <v>2121</v>
      </c>
      <c r="G9" s="252" t="s">
        <v>241</v>
      </c>
      <c r="H9" s="253">
        <v>360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1117</v>
      </c>
      <c r="O9" s="347" t="s">
        <v>2535</v>
      </c>
      <c r="P9" s="345">
        <v>3160</v>
      </c>
      <c r="Q9" s="254">
        <v>0</v>
      </c>
      <c r="R9" s="346"/>
      <c r="S9" s="252"/>
      <c r="T9" s="345"/>
      <c r="U9" s="254"/>
      <c r="V9" s="255" t="s">
        <v>1118</v>
      </c>
      <c r="W9" s="252" t="s">
        <v>242</v>
      </c>
      <c r="X9" s="253">
        <v>1365</v>
      </c>
      <c r="Y9" s="254">
        <v>0</v>
      </c>
    </row>
    <row r="10" spans="1:26" s="256" customFormat="1" ht="12.75" customHeight="1">
      <c r="A10" s="496"/>
      <c r="B10" s="270" t="s">
        <v>1116</v>
      </c>
      <c r="C10" s="252" t="s">
        <v>233</v>
      </c>
      <c r="D10" s="253">
        <v>500</v>
      </c>
      <c r="E10" s="254">
        <v>0</v>
      </c>
      <c r="F10" s="270" t="s">
        <v>2056</v>
      </c>
      <c r="G10" s="252" t="s">
        <v>169</v>
      </c>
      <c r="H10" s="253">
        <v>410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1121</v>
      </c>
      <c r="O10" s="347" t="s">
        <v>2536</v>
      </c>
      <c r="P10" s="345">
        <v>3145</v>
      </c>
      <c r="Q10" s="254">
        <v>0</v>
      </c>
      <c r="R10" s="346"/>
      <c r="S10" s="252"/>
      <c r="T10" s="345"/>
      <c r="U10" s="254"/>
      <c r="V10" s="255" t="s">
        <v>1122</v>
      </c>
      <c r="W10" s="252" t="s">
        <v>244</v>
      </c>
      <c r="X10" s="253">
        <v>3445</v>
      </c>
      <c r="Y10" s="254">
        <v>0</v>
      </c>
    </row>
    <row r="11" spans="1:26" s="256" customFormat="1" ht="12.75" customHeight="1" thickBot="1">
      <c r="A11" s="496"/>
      <c r="B11" s="270" t="s">
        <v>1119</v>
      </c>
      <c r="C11" s="252" t="s">
        <v>240</v>
      </c>
      <c r="D11" s="253">
        <v>1000</v>
      </c>
      <c r="E11" s="254">
        <v>0</v>
      </c>
      <c r="F11" s="270" t="s">
        <v>2057</v>
      </c>
      <c r="G11" s="252" t="s">
        <v>246</v>
      </c>
      <c r="H11" s="253">
        <v>230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1124</v>
      </c>
      <c r="O11" s="348" t="s">
        <v>2537</v>
      </c>
      <c r="P11" s="345">
        <v>2610</v>
      </c>
      <c r="Q11" s="254">
        <v>0</v>
      </c>
      <c r="R11" s="346"/>
      <c r="S11" s="252"/>
      <c r="T11" s="345"/>
      <c r="U11" s="254"/>
      <c r="V11" s="255" t="s">
        <v>1125</v>
      </c>
      <c r="W11" s="252" t="s">
        <v>247</v>
      </c>
      <c r="X11" s="253">
        <v>1875</v>
      </c>
      <c r="Y11" s="254">
        <v>0</v>
      </c>
    </row>
    <row r="12" spans="1:26" s="256" customFormat="1" ht="12.75" customHeight="1">
      <c r="A12" s="496"/>
      <c r="B12" s="270" t="s">
        <v>1123</v>
      </c>
      <c r="C12" s="252" t="s">
        <v>245</v>
      </c>
      <c r="D12" s="253">
        <v>640</v>
      </c>
      <c r="E12" s="254">
        <v>0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46"/>
      <c r="O12" s="349" t="s">
        <v>639</v>
      </c>
      <c r="P12" s="345" t="s">
        <v>639</v>
      </c>
      <c r="Q12" s="254" t="s">
        <v>639</v>
      </c>
      <c r="R12" s="346"/>
      <c r="S12" s="252"/>
      <c r="T12" s="345"/>
      <c r="U12" s="254"/>
      <c r="V12" s="255" t="s">
        <v>1127</v>
      </c>
      <c r="W12" s="252" t="s">
        <v>248</v>
      </c>
      <c r="X12" s="253">
        <v>2040</v>
      </c>
      <c r="Y12" s="254">
        <v>0</v>
      </c>
    </row>
    <row r="13" spans="1:26" s="256" customFormat="1" ht="12.75" customHeight="1">
      <c r="A13" s="496"/>
      <c r="B13" s="270" t="s">
        <v>1126</v>
      </c>
      <c r="C13" s="252" t="s">
        <v>237</v>
      </c>
      <c r="D13" s="253">
        <v>550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70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/>
      <c r="T13" s="253"/>
      <c r="U13" s="254"/>
      <c r="V13" s="255" t="s">
        <v>1128</v>
      </c>
      <c r="W13" s="252" t="s">
        <v>249</v>
      </c>
      <c r="X13" s="253">
        <v>1790</v>
      </c>
      <c r="Y13" s="254">
        <v>0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 t="s">
        <v>2722</v>
      </c>
      <c r="W14" s="252" t="s">
        <v>2723</v>
      </c>
      <c r="X14" s="253">
        <v>885</v>
      </c>
      <c r="Y14" s="254">
        <v>0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 t="s">
        <v>2724</v>
      </c>
      <c r="W15" s="252" t="s">
        <v>2725</v>
      </c>
      <c r="X15" s="253">
        <v>740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 t="s">
        <v>1129</v>
      </c>
      <c r="W16" s="252" t="s">
        <v>2294</v>
      </c>
      <c r="X16" s="253">
        <v>1785</v>
      </c>
      <c r="Y16" s="254">
        <v>0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 t="s">
        <v>1130</v>
      </c>
      <c r="W17" s="252" t="s">
        <v>2295</v>
      </c>
      <c r="X17" s="253">
        <v>2075</v>
      </c>
      <c r="Y17" s="254">
        <v>0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 t="s">
        <v>1131</v>
      </c>
      <c r="W18" s="252" t="s">
        <v>250</v>
      </c>
      <c r="X18" s="253">
        <v>2300</v>
      </c>
      <c r="Y18" s="254">
        <v>0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 t="s">
        <v>1132</v>
      </c>
      <c r="W19" s="252" t="s">
        <v>2008</v>
      </c>
      <c r="X19" s="253">
        <v>2715</v>
      </c>
      <c r="Y19" s="254">
        <v>0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 t="s">
        <v>257</v>
      </c>
      <c r="W20" s="252" t="s">
        <v>2009</v>
      </c>
      <c r="X20" s="253">
        <v>1095</v>
      </c>
      <c r="Y20" s="254">
        <v>0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 t="s">
        <v>1133</v>
      </c>
      <c r="W21" s="252" t="s">
        <v>251</v>
      </c>
      <c r="X21" s="253">
        <v>185</v>
      </c>
      <c r="Y21" s="254">
        <v>0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53275</v>
      </c>
      <c r="B45" s="258"/>
      <c r="C45" s="260" t="str">
        <f>IF(D45=0,"","計")</f>
        <v>計</v>
      </c>
      <c r="D45" s="261">
        <f>SUBTOTAL(9,D6:D44)</f>
        <v>4750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1690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16920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29915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53275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MOKUJI!B24</f>
        <v>45200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苫小牧市読売</v>
      </c>
      <c r="C151" s="314"/>
      <c r="D151" s="314"/>
      <c r="E151" s="314"/>
      <c r="F151" s="313" t="str">
        <f>IF(G4="","",CONCATENATE($A7,G4))</f>
        <v>苫小牧市朝日</v>
      </c>
      <c r="G151" s="314"/>
      <c r="H151" s="314"/>
      <c r="I151" s="314"/>
      <c r="J151" s="313" t="str">
        <f>IF(K4="","",CONCATENATE($A7,K4))</f>
        <v>苫小牧市毎日</v>
      </c>
      <c r="K151" s="314"/>
      <c r="L151" s="314"/>
      <c r="M151" s="314"/>
      <c r="N151" s="313" t="str">
        <f>IF(O4="","",CONCATENATE($A7,O4))</f>
        <v>苫小牧市北海道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苫小牧市苫小牧民報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20</v>
      </c>
      <c r="Z2" s="402" t="s">
        <v>2091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12</v>
      </c>
      <c r="W4" s="493" t="s">
        <v>1990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205</v>
      </c>
      <c r="B6" s="270" t="s">
        <v>1134</v>
      </c>
      <c r="C6" s="252" t="s">
        <v>252</v>
      </c>
      <c r="D6" s="253">
        <v>95</v>
      </c>
      <c r="E6" s="254">
        <v>0</v>
      </c>
      <c r="F6" s="270" t="s">
        <v>1138</v>
      </c>
      <c r="G6" s="252" t="s">
        <v>645</v>
      </c>
      <c r="H6" s="253">
        <v>260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1135</v>
      </c>
      <c r="O6" s="405" t="s">
        <v>2668</v>
      </c>
      <c r="P6" s="345">
        <v>1360</v>
      </c>
      <c r="Q6" s="254">
        <v>0</v>
      </c>
      <c r="R6" s="343"/>
      <c r="S6" s="405"/>
      <c r="T6" s="345"/>
      <c r="U6" s="254"/>
      <c r="V6" s="251" t="s">
        <v>1136</v>
      </c>
      <c r="W6" s="252" t="s">
        <v>253</v>
      </c>
      <c r="X6" s="253">
        <v>3190</v>
      </c>
      <c r="Y6" s="254">
        <v>0</v>
      </c>
    </row>
    <row r="7" spans="1:26" s="256" customFormat="1" ht="12.75" customHeight="1">
      <c r="A7" s="496" t="s">
        <v>1991</v>
      </c>
      <c r="B7" s="270" t="s">
        <v>1137</v>
      </c>
      <c r="C7" s="252" t="s">
        <v>253</v>
      </c>
      <c r="D7" s="253">
        <v>75</v>
      </c>
      <c r="E7" s="254">
        <v>0</v>
      </c>
      <c r="F7" s="270" t="s">
        <v>1141</v>
      </c>
      <c r="G7" s="252" t="s">
        <v>258</v>
      </c>
      <c r="H7" s="253">
        <v>100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1142</v>
      </c>
      <c r="O7" s="252" t="s">
        <v>2538</v>
      </c>
      <c r="P7" s="345">
        <v>2815</v>
      </c>
      <c r="Q7" s="254">
        <v>0</v>
      </c>
      <c r="R7" s="346"/>
      <c r="S7" s="252"/>
      <c r="T7" s="345"/>
      <c r="U7" s="254"/>
      <c r="V7" s="255" t="s">
        <v>1139</v>
      </c>
      <c r="W7" s="252" t="s">
        <v>252</v>
      </c>
      <c r="X7" s="253">
        <v>2500</v>
      </c>
      <c r="Y7" s="254">
        <v>0</v>
      </c>
    </row>
    <row r="8" spans="1:26" s="256" customFormat="1" ht="12.75" customHeight="1">
      <c r="A8" s="496"/>
      <c r="B8" s="270" t="s">
        <v>1140</v>
      </c>
      <c r="C8" s="252" t="s">
        <v>256</v>
      </c>
      <c r="D8" s="253">
        <v>145</v>
      </c>
      <c r="E8" s="254">
        <v>0</v>
      </c>
      <c r="F8" s="270" t="s">
        <v>1144</v>
      </c>
      <c r="G8" s="252" t="s">
        <v>260</v>
      </c>
      <c r="H8" s="253">
        <v>100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1145</v>
      </c>
      <c r="O8" s="252" t="s">
        <v>2539</v>
      </c>
      <c r="P8" s="345">
        <v>2550</v>
      </c>
      <c r="Q8" s="254">
        <v>0</v>
      </c>
      <c r="R8" s="346"/>
      <c r="S8" s="252"/>
      <c r="T8" s="345"/>
      <c r="U8" s="254"/>
      <c r="V8" s="255" t="s">
        <v>1143</v>
      </c>
      <c r="W8" s="252" t="s">
        <v>256</v>
      </c>
      <c r="X8" s="253">
        <v>1655</v>
      </c>
      <c r="Y8" s="254">
        <v>0</v>
      </c>
    </row>
    <row r="9" spans="1:26" s="256" customFormat="1" ht="12.75" customHeight="1">
      <c r="A9" s="496"/>
      <c r="B9" s="270" t="s">
        <v>827</v>
      </c>
      <c r="C9" s="252" t="s">
        <v>259</v>
      </c>
      <c r="D9" s="253">
        <v>510</v>
      </c>
      <c r="E9" s="254">
        <v>0</v>
      </c>
      <c r="F9" s="270" t="s">
        <v>1147</v>
      </c>
      <c r="G9" s="252" t="s">
        <v>254</v>
      </c>
      <c r="H9" s="253">
        <v>110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1148</v>
      </c>
      <c r="O9" s="252" t="s">
        <v>2540</v>
      </c>
      <c r="P9" s="345">
        <v>2275</v>
      </c>
      <c r="Q9" s="254">
        <v>0</v>
      </c>
      <c r="R9" s="346"/>
      <c r="S9" s="252"/>
      <c r="T9" s="345"/>
      <c r="U9" s="254"/>
      <c r="V9" s="255" t="s">
        <v>1149</v>
      </c>
      <c r="W9" s="252" t="s">
        <v>261</v>
      </c>
      <c r="X9" s="253">
        <v>2090</v>
      </c>
      <c r="Y9" s="254">
        <v>0</v>
      </c>
    </row>
    <row r="10" spans="1:26" s="256" customFormat="1" ht="12.75" customHeight="1">
      <c r="A10" s="496"/>
      <c r="B10" s="270" t="s">
        <v>1146</v>
      </c>
      <c r="C10" s="252" t="s">
        <v>258</v>
      </c>
      <c r="D10" s="253">
        <v>320</v>
      </c>
      <c r="E10" s="254">
        <v>0</v>
      </c>
      <c r="F10" s="270" t="s">
        <v>1153</v>
      </c>
      <c r="G10" s="252" t="s">
        <v>256</v>
      </c>
      <c r="H10" s="253">
        <v>60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1154</v>
      </c>
      <c r="O10" s="252" t="s">
        <v>2541</v>
      </c>
      <c r="P10" s="345">
        <v>1055</v>
      </c>
      <c r="Q10" s="254">
        <v>0</v>
      </c>
      <c r="R10" s="346"/>
      <c r="S10" s="252"/>
      <c r="T10" s="345"/>
      <c r="U10" s="254"/>
      <c r="V10" s="255" t="s">
        <v>1151</v>
      </c>
      <c r="W10" s="252" t="s">
        <v>259</v>
      </c>
      <c r="X10" s="253">
        <v>2280</v>
      </c>
      <c r="Y10" s="254">
        <v>0</v>
      </c>
    </row>
    <row r="11" spans="1:26" s="256" customFormat="1" ht="12.75" customHeight="1">
      <c r="A11" s="496"/>
      <c r="B11" s="270" t="s">
        <v>1150</v>
      </c>
      <c r="C11" s="252" t="s">
        <v>260</v>
      </c>
      <c r="D11" s="253">
        <v>70</v>
      </c>
      <c r="E11" s="254">
        <v>0</v>
      </c>
      <c r="F11" s="270" t="s">
        <v>1156</v>
      </c>
      <c r="G11" s="252" t="s">
        <v>2303</v>
      </c>
      <c r="H11" s="253">
        <v>250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1157</v>
      </c>
      <c r="O11" s="252" t="s">
        <v>2542</v>
      </c>
      <c r="P11" s="345">
        <v>1095</v>
      </c>
      <c r="Q11" s="254">
        <v>0</v>
      </c>
      <c r="R11" s="346"/>
      <c r="S11" s="252"/>
      <c r="T11" s="345"/>
      <c r="U11" s="254"/>
      <c r="V11" s="255" t="s">
        <v>1155</v>
      </c>
      <c r="W11" s="252" t="s">
        <v>255</v>
      </c>
      <c r="X11" s="253">
        <v>2805</v>
      </c>
      <c r="Y11" s="254">
        <v>0</v>
      </c>
    </row>
    <row r="12" spans="1:26" s="256" customFormat="1" ht="12.75" customHeight="1">
      <c r="A12" s="496"/>
      <c r="B12" s="270" t="s">
        <v>1152</v>
      </c>
      <c r="C12" s="252" t="s">
        <v>645</v>
      </c>
      <c r="D12" s="253">
        <v>560</v>
      </c>
      <c r="E12" s="254">
        <v>0</v>
      </c>
      <c r="F12" s="270" t="s">
        <v>1159</v>
      </c>
      <c r="G12" s="252" t="s">
        <v>253</v>
      </c>
      <c r="H12" s="253">
        <v>90</v>
      </c>
      <c r="I12" s="254">
        <v>0</v>
      </c>
      <c r="J12" s="270"/>
      <c r="K12" s="252" t="s">
        <v>639</v>
      </c>
      <c r="L12" s="253" t="s">
        <v>639</v>
      </c>
      <c r="M12" s="254" t="s">
        <v>639</v>
      </c>
      <c r="N12" s="346"/>
      <c r="O12" s="252" t="s">
        <v>639</v>
      </c>
      <c r="P12" s="345" t="s">
        <v>639</v>
      </c>
      <c r="Q12" s="254" t="s">
        <v>639</v>
      </c>
      <c r="R12" s="346"/>
      <c r="S12" s="252"/>
      <c r="T12" s="345"/>
      <c r="U12" s="254"/>
      <c r="V12" s="255" t="s">
        <v>1158</v>
      </c>
      <c r="W12" s="252" t="s">
        <v>262</v>
      </c>
      <c r="X12" s="253">
        <v>910</v>
      </c>
      <c r="Y12" s="254">
        <v>0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70"/>
      <c r="G13" s="252" t="s">
        <v>639</v>
      </c>
      <c r="H13" s="253" t="s">
        <v>639</v>
      </c>
      <c r="I13" s="254" t="s">
        <v>639</v>
      </c>
      <c r="J13" s="270"/>
      <c r="K13" s="252" t="s">
        <v>639</v>
      </c>
      <c r="L13" s="253" t="s">
        <v>639</v>
      </c>
      <c r="M13" s="254" t="s">
        <v>639</v>
      </c>
      <c r="N13" s="346"/>
      <c r="O13" s="404" t="s">
        <v>639</v>
      </c>
      <c r="P13" s="345" t="s">
        <v>639</v>
      </c>
      <c r="Q13" s="254" t="s">
        <v>639</v>
      </c>
      <c r="R13" s="346"/>
      <c r="S13" s="404"/>
      <c r="T13" s="345"/>
      <c r="U13" s="254"/>
      <c r="V13" s="255" t="s">
        <v>1160</v>
      </c>
      <c r="W13" s="252" t="s">
        <v>72</v>
      </c>
      <c r="X13" s="253">
        <v>2850</v>
      </c>
      <c r="Y13" s="254">
        <v>0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70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 t="s">
        <v>1161</v>
      </c>
      <c r="W14" s="252" t="s">
        <v>258</v>
      </c>
      <c r="X14" s="253">
        <v>1630</v>
      </c>
      <c r="Y14" s="254">
        <v>0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 t="s">
        <v>1162</v>
      </c>
      <c r="W15" s="252" t="s">
        <v>260</v>
      </c>
      <c r="X15" s="253">
        <v>1540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/>
      <c r="T25" s="253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35345</v>
      </c>
      <c r="B45" s="258"/>
      <c r="C45" s="260" t="str">
        <f>IF(D45=0,"","計")</f>
        <v>計</v>
      </c>
      <c r="D45" s="261">
        <f>SUBTOTAL(9,D6:D44)</f>
        <v>1775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11150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21450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70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70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70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70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70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70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70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70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70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70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70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70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70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70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70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70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70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70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70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70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70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70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70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70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70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70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70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70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70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70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09">
        <f>SUBTOTAL(9,A45,A75,A95,A115)</f>
        <v>35345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06">
        <f>SUM(E45,E75,E95,E115)</f>
        <v>0</v>
      </c>
      <c r="C135" s="507"/>
      <c r="D135" s="507"/>
      <c r="E135" s="508"/>
      <c r="F135" s="506">
        <f>SUM(I45,I75,I95,I115)</f>
        <v>0</v>
      </c>
      <c r="G135" s="507"/>
      <c r="H135" s="507"/>
      <c r="I135" s="508"/>
      <c r="J135" s="506">
        <f>SUM(M45,M75,M95,M115)</f>
        <v>0</v>
      </c>
      <c r="K135" s="507"/>
      <c r="L135" s="507"/>
      <c r="M135" s="508"/>
      <c r="N135" s="506">
        <f>SUM(Q45,Q75,Q95,Q115)</f>
        <v>0</v>
      </c>
      <c r="O135" s="507"/>
      <c r="P135" s="507"/>
      <c r="Q135" s="508"/>
      <c r="R135" s="506">
        <f>SUM(U45,U75,U95,U115)</f>
        <v>0</v>
      </c>
      <c r="S135" s="507"/>
      <c r="T135" s="507"/>
      <c r="U135" s="508"/>
      <c r="V135" s="506">
        <f>SUM(Y45,Y75,Y95,Y115)</f>
        <v>0</v>
      </c>
      <c r="W135" s="507"/>
      <c r="X135" s="507"/>
      <c r="Y135" s="508"/>
    </row>
    <row r="136" spans="1:25" ht="13.5" customHeight="1">
      <c r="A136" s="336" t="s">
        <v>2314</v>
      </c>
      <c r="V136" s="521">
        <f>MOKUJI!B25</f>
        <v>45231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室蘭市読売</v>
      </c>
      <c r="C151" s="314"/>
      <c r="D151" s="314"/>
      <c r="E151" s="314"/>
      <c r="F151" s="313" t="str">
        <f>IF(G4="","",CONCATENATE($A7,G4))</f>
        <v>室蘭市朝日</v>
      </c>
      <c r="G151" s="314"/>
      <c r="H151" s="314"/>
      <c r="I151" s="314"/>
      <c r="J151" s="313" t="str">
        <f>IF(K4="","",CONCATENATE($A7,K4))</f>
        <v>室蘭市毎日</v>
      </c>
      <c r="K151" s="314"/>
      <c r="L151" s="314"/>
      <c r="M151" s="314"/>
      <c r="N151" s="313" t="str">
        <f>IF(O4="","",CONCATENATE($A7,O4))</f>
        <v>室蘭市北海道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室蘭市室蘭民報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N1:O1"/>
    <mergeCell ref="W1:X1"/>
    <mergeCell ref="R2:X2"/>
    <mergeCell ref="P2:Q2"/>
    <mergeCell ref="Q1:R1"/>
    <mergeCell ref="S1:T1"/>
    <mergeCell ref="U1:V1"/>
    <mergeCell ref="N2:O2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V136:Y136"/>
    <mergeCell ref="N135:Q135"/>
    <mergeCell ref="R135:U135"/>
    <mergeCell ref="V135:Y135"/>
    <mergeCell ref="V117:Y134"/>
    <mergeCell ref="R117:U134"/>
    <mergeCell ref="N117:Q134"/>
    <mergeCell ref="J1:M1"/>
    <mergeCell ref="K4:M4"/>
    <mergeCell ref="K77:M77"/>
    <mergeCell ref="K47:M47"/>
    <mergeCell ref="J2:K2"/>
    <mergeCell ref="L2:M2"/>
    <mergeCell ref="A80:A87"/>
    <mergeCell ref="B135:E135"/>
    <mergeCell ref="F135:I135"/>
    <mergeCell ref="A100:A107"/>
    <mergeCell ref="K97:M97"/>
    <mergeCell ref="C2:G2"/>
    <mergeCell ref="C4:E4"/>
    <mergeCell ref="J135:M135"/>
    <mergeCell ref="J117:M134"/>
    <mergeCell ref="F117:I134"/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21</v>
      </c>
      <c r="Z2" s="402" t="s">
        <v>2090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12</v>
      </c>
      <c r="W4" s="493" t="s">
        <v>1990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230</v>
      </c>
      <c r="B6" s="255" t="s">
        <v>1163</v>
      </c>
      <c r="C6" s="252" t="s">
        <v>263</v>
      </c>
      <c r="D6" s="253">
        <v>540</v>
      </c>
      <c r="E6" s="254">
        <v>0</v>
      </c>
      <c r="F6" s="255" t="s">
        <v>1167</v>
      </c>
      <c r="G6" s="252" t="s">
        <v>265</v>
      </c>
      <c r="H6" s="253">
        <v>150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369" t="s">
        <v>1164</v>
      </c>
      <c r="O6" s="405" t="s">
        <v>2543</v>
      </c>
      <c r="P6" s="345">
        <v>1875</v>
      </c>
      <c r="Q6" s="254">
        <v>0</v>
      </c>
      <c r="R6" s="369"/>
      <c r="S6" s="405"/>
      <c r="T6" s="345"/>
      <c r="U6" s="254"/>
      <c r="V6" s="255" t="s">
        <v>1165</v>
      </c>
      <c r="W6" s="252" t="s">
        <v>263</v>
      </c>
      <c r="X6" s="253">
        <v>3375</v>
      </c>
      <c r="Y6" s="254">
        <v>0</v>
      </c>
    </row>
    <row r="7" spans="1:26" s="256" customFormat="1" ht="12.75" customHeight="1">
      <c r="A7" s="496" t="s">
        <v>1992</v>
      </c>
      <c r="B7" s="255" t="s">
        <v>1166</v>
      </c>
      <c r="C7" s="252" t="s">
        <v>265</v>
      </c>
      <c r="D7" s="253">
        <v>960</v>
      </c>
      <c r="E7" s="254">
        <v>0</v>
      </c>
      <c r="F7" s="255" t="s">
        <v>1171</v>
      </c>
      <c r="G7" s="252" t="s">
        <v>263</v>
      </c>
      <c r="H7" s="253">
        <v>280</v>
      </c>
      <c r="I7" s="254">
        <v>0</v>
      </c>
      <c r="J7" s="255"/>
      <c r="K7" s="252" t="s">
        <v>639</v>
      </c>
      <c r="L7" s="253" t="s">
        <v>639</v>
      </c>
      <c r="M7" s="254" t="s">
        <v>639</v>
      </c>
      <c r="N7" s="369" t="s">
        <v>1168</v>
      </c>
      <c r="O7" s="252" t="s">
        <v>2544</v>
      </c>
      <c r="P7" s="345">
        <v>1730</v>
      </c>
      <c r="Q7" s="254">
        <v>0</v>
      </c>
      <c r="R7" s="369"/>
      <c r="S7" s="252"/>
      <c r="T7" s="345"/>
      <c r="U7" s="254"/>
      <c r="V7" s="255" t="s">
        <v>1197</v>
      </c>
      <c r="W7" s="252" t="s">
        <v>264</v>
      </c>
      <c r="X7" s="253">
        <v>700</v>
      </c>
      <c r="Y7" s="254">
        <v>0</v>
      </c>
    </row>
    <row r="8" spans="1:26" s="256" customFormat="1" ht="12.75" customHeight="1">
      <c r="A8" s="496"/>
      <c r="B8" s="255" t="s">
        <v>1170</v>
      </c>
      <c r="C8" s="252" t="s">
        <v>264</v>
      </c>
      <c r="D8" s="253">
        <v>600</v>
      </c>
      <c r="E8" s="254">
        <v>0</v>
      </c>
      <c r="F8" s="255" t="s">
        <v>1198</v>
      </c>
      <c r="G8" s="252" t="s">
        <v>266</v>
      </c>
      <c r="H8" s="253">
        <v>720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69" t="s">
        <v>1172</v>
      </c>
      <c r="O8" s="252" t="s">
        <v>2833</v>
      </c>
      <c r="P8" s="345">
        <v>595</v>
      </c>
      <c r="Q8" s="254">
        <v>0</v>
      </c>
      <c r="R8" s="369"/>
      <c r="S8" s="252"/>
      <c r="T8" s="345"/>
      <c r="U8" s="254"/>
      <c r="V8" s="255" t="s">
        <v>1199</v>
      </c>
      <c r="W8" s="252" t="s">
        <v>2014</v>
      </c>
      <c r="X8" s="253">
        <v>450</v>
      </c>
      <c r="Y8" s="254">
        <v>0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55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/>
      <c r="T9" s="253"/>
      <c r="U9" s="254"/>
      <c r="V9" s="255" t="s">
        <v>1169</v>
      </c>
      <c r="W9" s="252" t="s">
        <v>265</v>
      </c>
      <c r="X9" s="253">
        <v>3325</v>
      </c>
      <c r="Y9" s="254">
        <v>0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55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/>
      <c r="T25" s="253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/>
      <c r="T26" s="253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/>
      <c r="T27" s="253"/>
      <c r="U27" s="254"/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/>
      <c r="T28" s="253"/>
      <c r="U28" s="254"/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/>
      <c r="T29" s="253"/>
      <c r="U29" s="254"/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/>
      <c r="T30" s="253"/>
      <c r="U30" s="254"/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/>
      <c r="T31" s="253"/>
      <c r="U31" s="254"/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/>
      <c r="T32" s="253"/>
      <c r="U32" s="254"/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/>
      <c r="T33" s="253"/>
      <c r="U33" s="254"/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/>
      <c r="T34" s="253"/>
      <c r="U34" s="254"/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/>
      <c r="T35" s="253"/>
      <c r="U35" s="254"/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/>
      <c r="T36" s="253"/>
      <c r="U36" s="254"/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/>
      <c r="T37" s="253"/>
      <c r="U37" s="254"/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/>
      <c r="T38" s="253"/>
      <c r="U38" s="254"/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15300</v>
      </c>
      <c r="B45" s="258"/>
      <c r="C45" s="260" t="str">
        <f>IF(D45=0,"","計")</f>
        <v>計</v>
      </c>
      <c r="D45" s="261">
        <f>SUBTOTAL(9,D6:D44)</f>
        <v>2100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1150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4200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7850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>
        <v>12</v>
      </c>
      <c r="W47" s="493" t="s">
        <v>1990</v>
      </c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233</v>
      </c>
      <c r="B49" s="255" t="s">
        <v>1200</v>
      </c>
      <c r="C49" s="252" t="s">
        <v>267</v>
      </c>
      <c r="D49" s="253">
        <v>1565</v>
      </c>
      <c r="E49" s="254">
        <v>0</v>
      </c>
      <c r="F49" s="255" t="s">
        <v>1201</v>
      </c>
      <c r="G49" s="252" t="s">
        <v>267</v>
      </c>
      <c r="H49" s="253">
        <v>360</v>
      </c>
      <c r="I49" s="254">
        <v>0</v>
      </c>
      <c r="J49" s="255"/>
      <c r="K49" s="252" t="s">
        <v>639</v>
      </c>
      <c r="L49" s="271" t="s">
        <v>639</v>
      </c>
      <c r="M49" s="254" t="s">
        <v>639</v>
      </c>
      <c r="N49" s="255" t="s">
        <v>1202</v>
      </c>
      <c r="O49" s="252" t="s">
        <v>2545</v>
      </c>
      <c r="P49" s="271">
        <v>300</v>
      </c>
      <c r="Q49" s="254">
        <v>0</v>
      </c>
      <c r="R49" s="255"/>
      <c r="S49" s="252"/>
      <c r="T49" s="271"/>
      <c r="U49" s="254"/>
      <c r="V49" s="255" t="s">
        <v>1203</v>
      </c>
      <c r="W49" s="252" t="s">
        <v>267</v>
      </c>
      <c r="X49" s="271">
        <v>1820</v>
      </c>
      <c r="Y49" s="254">
        <v>0</v>
      </c>
    </row>
    <row r="50" spans="1:25" s="256" customFormat="1" ht="12.75" customHeight="1">
      <c r="A50" s="496" t="s">
        <v>1993</v>
      </c>
      <c r="B50" s="255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 t="s">
        <v>1204</v>
      </c>
      <c r="O50" s="252" t="s">
        <v>2546</v>
      </c>
      <c r="P50" s="271">
        <v>385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55" t="s">
        <v>1205</v>
      </c>
      <c r="W50" s="252" t="s">
        <v>2006</v>
      </c>
      <c r="X50" s="271">
        <v>235</v>
      </c>
      <c r="Y50" s="254">
        <v>0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55" t="s">
        <v>1206</v>
      </c>
      <c r="O51" s="252" t="s">
        <v>2547</v>
      </c>
      <c r="P51" s="271">
        <v>4630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55" t="s">
        <v>1207</v>
      </c>
      <c r="W51" s="252" t="s">
        <v>270</v>
      </c>
      <c r="X51" s="271">
        <v>230</v>
      </c>
      <c r="Y51" s="254">
        <v>0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1208</v>
      </c>
      <c r="O52" s="252" t="s">
        <v>2548</v>
      </c>
      <c r="P52" s="271">
        <v>445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55" t="s">
        <v>1209</v>
      </c>
      <c r="W52" s="252" t="s">
        <v>268</v>
      </c>
      <c r="X52" s="271">
        <v>310</v>
      </c>
      <c r="Y52" s="254">
        <v>0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55" t="s">
        <v>1210</v>
      </c>
      <c r="O53" s="252" t="s">
        <v>2549</v>
      </c>
      <c r="P53" s="271">
        <v>195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55" t="s">
        <v>1211</v>
      </c>
      <c r="W53" s="252" t="s">
        <v>269</v>
      </c>
      <c r="X53" s="271">
        <v>120</v>
      </c>
      <c r="Y53" s="254">
        <v>0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55" t="s">
        <v>1212</v>
      </c>
      <c r="O54" s="252" t="s">
        <v>2550</v>
      </c>
      <c r="P54" s="271">
        <v>335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55" t="s">
        <v>1213</v>
      </c>
      <c r="W54" s="252" t="s">
        <v>271</v>
      </c>
      <c r="X54" s="271">
        <v>55</v>
      </c>
      <c r="Y54" s="254">
        <v>0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10985</v>
      </c>
      <c r="B75" s="279"/>
      <c r="C75" s="260" t="str">
        <f>IF(D75=0,"","計")</f>
        <v>計</v>
      </c>
      <c r="D75" s="275">
        <f>SUBTOTAL(9,D49:D74)</f>
        <v>1565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360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6290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>計</v>
      </c>
      <c r="X75" s="275">
        <f>SUBTOTAL(9,X49:X74)</f>
        <v>2770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338">
        <v>11</v>
      </c>
      <c r="S77" s="493" t="s">
        <v>1988</v>
      </c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579</v>
      </c>
      <c r="B79" s="255" t="s">
        <v>1214</v>
      </c>
      <c r="C79" s="252" t="s">
        <v>272</v>
      </c>
      <c r="D79" s="271">
        <v>220</v>
      </c>
      <c r="E79" s="254">
        <v>0</v>
      </c>
      <c r="F79" s="255" t="s">
        <v>1215</v>
      </c>
      <c r="G79" s="252" t="s">
        <v>272</v>
      </c>
      <c r="H79" s="271">
        <v>20</v>
      </c>
      <c r="I79" s="254">
        <v>0</v>
      </c>
      <c r="J79" s="255"/>
      <c r="K79" s="252" t="s">
        <v>639</v>
      </c>
      <c r="L79" s="271" t="s">
        <v>639</v>
      </c>
      <c r="M79" s="254" t="s">
        <v>639</v>
      </c>
      <c r="N79" s="255" t="s">
        <v>1216</v>
      </c>
      <c r="O79" s="252" t="s">
        <v>2551</v>
      </c>
      <c r="P79" s="271">
        <v>715</v>
      </c>
      <c r="Q79" s="254">
        <v>0</v>
      </c>
      <c r="R79" s="255" t="s">
        <v>1217</v>
      </c>
      <c r="S79" s="252" t="s">
        <v>274</v>
      </c>
      <c r="T79" s="271">
        <v>215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1994</v>
      </c>
      <c r="B80" s="255" t="s">
        <v>1218</v>
      </c>
      <c r="C80" s="252" t="s">
        <v>695</v>
      </c>
      <c r="D80" s="271">
        <v>70</v>
      </c>
      <c r="E80" s="254">
        <v>0</v>
      </c>
      <c r="F80" s="255" t="s">
        <v>1219</v>
      </c>
      <c r="G80" s="252" t="s">
        <v>273</v>
      </c>
      <c r="H80" s="271" t="s">
        <v>2820</v>
      </c>
      <c r="I80" s="254">
        <v>0</v>
      </c>
      <c r="J80" s="270"/>
      <c r="K80" s="252" t="s">
        <v>639</v>
      </c>
      <c r="L80" s="271" t="s">
        <v>639</v>
      </c>
      <c r="M80" s="254" t="s">
        <v>639</v>
      </c>
      <c r="N80" s="255" t="s">
        <v>1220</v>
      </c>
      <c r="O80" s="252" t="s">
        <v>2552</v>
      </c>
      <c r="P80" s="271">
        <v>635</v>
      </c>
      <c r="Q80" s="254">
        <v>0</v>
      </c>
      <c r="R80" s="255" t="s">
        <v>1221</v>
      </c>
      <c r="S80" s="252" t="s">
        <v>277</v>
      </c>
      <c r="T80" s="271">
        <v>85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55" t="s">
        <v>1222</v>
      </c>
      <c r="C81" s="252" t="s">
        <v>273</v>
      </c>
      <c r="D81" s="271">
        <v>260</v>
      </c>
      <c r="E81" s="254">
        <v>0</v>
      </c>
      <c r="F81" s="255" t="s">
        <v>1223</v>
      </c>
      <c r="G81" s="252" t="s">
        <v>275</v>
      </c>
      <c r="H81" s="271" t="s">
        <v>2820</v>
      </c>
      <c r="I81" s="254">
        <v>0</v>
      </c>
      <c r="J81" s="270"/>
      <c r="K81" s="252" t="s">
        <v>639</v>
      </c>
      <c r="L81" s="271" t="s">
        <v>639</v>
      </c>
      <c r="M81" s="254" t="s">
        <v>639</v>
      </c>
      <c r="N81" s="255" t="s">
        <v>1224</v>
      </c>
      <c r="O81" s="252" t="s">
        <v>2553</v>
      </c>
      <c r="P81" s="271">
        <v>275</v>
      </c>
      <c r="Q81" s="254">
        <v>0</v>
      </c>
      <c r="R81" s="255" t="s">
        <v>1225</v>
      </c>
      <c r="S81" s="252" t="s">
        <v>2859</v>
      </c>
      <c r="T81" s="271">
        <v>45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55" t="s">
        <v>1226</v>
      </c>
      <c r="C82" s="252" t="s">
        <v>276</v>
      </c>
      <c r="D82" s="271">
        <v>180</v>
      </c>
      <c r="E82" s="254">
        <v>0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55" t="s">
        <v>1227</v>
      </c>
      <c r="O82" s="252" t="s">
        <v>2834</v>
      </c>
      <c r="P82" s="271">
        <v>675</v>
      </c>
      <c r="Q82" s="254">
        <v>0</v>
      </c>
      <c r="R82" s="255" t="s">
        <v>1228</v>
      </c>
      <c r="S82" s="252" t="s">
        <v>278</v>
      </c>
      <c r="T82" s="271">
        <v>200</v>
      </c>
      <c r="U82" s="254">
        <v>0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55" t="s">
        <v>2027</v>
      </c>
      <c r="C83" s="252" t="s">
        <v>2028</v>
      </c>
      <c r="D83" s="271">
        <v>40</v>
      </c>
      <c r="E83" s="254">
        <v>0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55" t="s">
        <v>1229</v>
      </c>
      <c r="O83" s="252" t="s">
        <v>2778</v>
      </c>
      <c r="P83" s="271">
        <v>350</v>
      </c>
      <c r="Q83" s="254">
        <v>0</v>
      </c>
      <c r="R83" s="255" t="s">
        <v>1230</v>
      </c>
      <c r="S83" s="252" t="s">
        <v>279</v>
      </c>
      <c r="T83" s="271">
        <v>160</v>
      </c>
      <c r="U83" s="254">
        <v>0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55" t="s">
        <v>1231</v>
      </c>
      <c r="O84" s="252" t="s">
        <v>2835</v>
      </c>
      <c r="P84" s="271">
        <v>1130</v>
      </c>
      <c r="Q84" s="254">
        <v>0</v>
      </c>
      <c r="R84" s="255" t="s">
        <v>1232</v>
      </c>
      <c r="S84" s="252" t="s">
        <v>280</v>
      </c>
      <c r="T84" s="271">
        <v>75</v>
      </c>
      <c r="U84" s="254">
        <v>0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55" t="s">
        <v>1233</v>
      </c>
      <c r="O85" s="274" t="s">
        <v>2779</v>
      </c>
      <c r="P85" s="275">
        <v>85</v>
      </c>
      <c r="Q85" s="254">
        <v>0</v>
      </c>
      <c r="R85" s="255" t="s">
        <v>1234</v>
      </c>
      <c r="S85" s="274" t="s">
        <v>2852</v>
      </c>
      <c r="T85" s="275">
        <v>375</v>
      </c>
      <c r="U85" s="254">
        <v>0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55" t="s">
        <v>1235</v>
      </c>
      <c r="O86" s="274" t="s">
        <v>2554</v>
      </c>
      <c r="P86" s="275">
        <v>565</v>
      </c>
      <c r="Q86" s="254">
        <v>0</v>
      </c>
      <c r="R86" s="255" t="s">
        <v>1236</v>
      </c>
      <c r="S86" s="274" t="s">
        <v>2853</v>
      </c>
      <c r="T86" s="275">
        <v>110</v>
      </c>
      <c r="U86" s="254">
        <v>0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55" t="s">
        <v>1237</v>
      </c>
      <c r="O87" s="274" t="s">
        <v>2555</v>
      </c>
      <c r="P87" s="275">
        <v>60</v>
      </c>
      <c r="Q87" s="254">
        <v>0</v>
      </c>
      <c r="R87" s="255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55"/>
      <c r="O88" s="274" t="s">
        <v>639</v>
      </c>
      <c r="P88" s="275" t="s">
        <v>639</v>
      </c>
      <c r="Q88" s="254" t="s">
        <v>639</v>
      </c>
      <c r="R88" s="255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6545</v>
      </c>
      <c r="B95" s="293"/>
      <c r="C95" s="260" t="str">
        <f>IF(D95=0,"","計")</f>
        <v>計</v>
      </c>
      <c r="D95" s="275">
        <f>SUBTOTAL(9,D79:D94)</f>
        <v>770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20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4490</v>
      </c>
      <c r="Q95" s="254">
        <f>SUM(Q79:Q94)</f>
        <v>0</v>
      </c>
      <c r="R95" s="293"/>
      <c r="S95" s="260" t="s">
        <v>613</v>
      </c>
      <c r="T95" s="275">
        <f>SUBTOTAL(9,T79:T94)</f>
        <v>1265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32830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MOKUJI!B26</f>
        <v>45231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A138" s="433" t="s">
        <v>2431</v>
      </c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登別市読売</v>
      </c>
      <c r="C151" s="314"/>
      <c r="D151" s="314"/>
      <c r="E151" s="314"/>
      <c r="F151" s="313" t="str">
        <f>IF(G4="","",CONCATENATE($A7,G4))</f>
        <v>登別市朝日</v>
      </c>
      <c r="G151" s="314"/>
      <c r="H151" s="314"/>
      <c r="I151" s="314"/>
      <c r="J151" s="313" t="str">
        <f>IF(K4="","",CONCATENATE($A7,K4))</f>
        <v>登別市毎日</v>
      </c>
      <c r="K151" s="314"/>
      <c r="L151" s="314"/>
      <c r="M151" s="314"/>
      <c r="N151" s="313" t="str">
        <f>IF(O4="","",CONCATENATE($A7,O4))</f>
        <v>登別市北海道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登別市室蘭民報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伊達市読売</v>
      </c>
      <c r="C153" s="317"/>
      <c r="D153" s="317"/>
      <c r="E153" s="317"/>
      <c r="F153" s="316" t="str">
        <f>IF(G47="","",CONCATENATE($A50,G47))</f>
        <v>伊達市朝日</v>
      </c>
      <c r="G153" s="317"/>
      <c r="H153" s="317"/>
      <c r="I153" s="317"/>
      <c r="J153" s="316" t="str">
        <f>IF(K47="","",CONCATENATE($A50,K47))</f>
        <v>伊達市毎日</v>
      </c>
      <c r="K153" s="317"/>
      <c r="L153" s="317"/>
      <c r="M153" s="317"/>
      <c r="N153" s="316" t="str">
        <f>IF(O47="","",CONCATENATE($A50,O47))</f>
        <v>伊達市北海道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>伊達市室蘭民報</v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勇払郡①読売</v>
      </c>
      <c r="C155" s="317"/>
      <c r="D155" s="317"/>
      <c r="E155" s="317"/>
      <c r="F155" s="316" t="str">
        <f>IF(G77="","",CONCATENATE($A80,G77))</f>
        <v>勇払郡①朝日</v>
      </c>
      <c r="G155" s="317"/>
      <c r="H155" s="317"/>
      <c r="I155" s="317"/>
      <c r="J155" s="316" t="str">
        <f>IF(K77="","",CONCATENATE($A80,K77))</f>
        <v>勇払郡①毎日</v>
      </c>
      <c r="K155" s="317"/>
      <c r="L155" s="317"/>
      <c r="M155" s="317"/>
      <c r="N155" s="316" t="str">
        <f>IF(O77="","",CONCATENATE($A80,O77))</f>
        <v>勇払郡①北海道</v>
      </c>
      <c r="O155" s="317"/>
      <c r="P155" s="317"/>
      <c r="Q155" s="317"/>
      <c r="R155" s="316" t="str">
        <f>IF(S77="","",CONCATENATE($A80,S77))</f>
        <v>勇払郡①苫小牧民報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R135:U135"/>
    <mergeCell ref="R117:U134"/>
    <mergeCell ref="S97:U97"/>
    <mergeCell ref="V136:Y136"/>
    <mergeCell ref="V135:Y135"/>
    <mergeCell ref="V117:Y134"/>
    <mergeCell ref="W97:Y9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W4:Y4"/>
    <mergeCell ref="S4:U4"/>
    <mergeCell ref="O4:Q4"/>
    <mergeCell ref="S47:U47"/>
    <mergeCell ref="S77:U77"/>
    <mergeCell ref="W47:Y47"/>
    <mergeCell ref="W77:Y77"/>
    <mergeCell ref="O47:Q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22</v>
      </c>
      <c r="Z2" s="402" t="s">
        <v>2089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11</v>
      </c>
      <c r="S4" s="493" t="s">
        <v>1988</v>
      </c>
      <c r="T4" s="494"/>
      <c r="U4" s="495"/>
      <c r="V4" s="242">
        <v>12</v>
      </c>
      <c r="W4" s="493" t="s">
        <v>1990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578</v>
      </c>
      <c r="B6" s="255" t="s">
        <v>1238</v>
      </c>
      <c r="C6" s="252" t="s">
        <v>2304</v>
      </c>
      <c r="D6" s="253">
        <v>610</v>
      </c>
      <c r="E6" s="254">
        <v>0</v>
      </c>
      <c r="F6" s="255" t="s">
        <v>1239</v>
      </c>
      <c r="G6" s="252" t="s">
        <v>281</v>
      </c>
      <c r="H6" s="253">
        <v>180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5" t="s">
        <v>1240</v>
      </c>
      <c r="O6" s="252" t="s">
        <v>2556</v>
      </c>
      <c r="P6" s="253">
        <v>1290</v>
      </c>
      <c r="Q6" s="254">
        <v>0</v>
      </c>
      <c r="R6" s="255" t="s">
        <v>1241</v>
      </c>
      <c r="S6" s="252" t="s">
        <v>282</v>
      </c>
      <c r="T6" s="253">
        <v>515</v>
      </c>
      <c r="U6" s="254">
        <v>0</v>
      </c>
      <c r="V6" s="255" t="s">
        <v>1242</v>
      </c>
      <c r="W6" s="252" t="s">
        <v>283</v>
      </c>
      <c r="X6" s="253">
        <v>140</v>
      </c>
      <c r="Y6" s="254">
        <v>0</v>
      </c>
    </row>
    <row r="7" spans="1:26" s="256" customFormat="1" ht="12.75" customHeight="1">
      <c r="A7" s="496" t="s">
        <v>1995</v>
      </c>
      <c r="B7" s="255" t="s">
        <v>1243</v>
      </c>
      <c r="C7" s="252" t="s">
        <v>284</v>
      </c>
      <c r="D7" s="253">
        <v>330</v>
      </c>
      <c r="E7" s="254">
        <v>0</v>
      </c>
      <c r="F7" s="255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55" t="s">
        <v>1244</v>
      </c>
      <c r="O7" s="252" t="s">
        <v>2557</v>
      </c>
      <c r="P7" s="253">
        <v>1080</v>
      </c>
      <c r="Q7" s="254">
        <v>0</v>
      </c>
      <c r="R7" s="255" t="s">
        <v>1245</v>
      </c>
      <c r="S7" s="252" t="s">
        <v>285</v>
      </c>
      <c r="T7" s="253">
        <v>255</v>
      </c>
      <c r="U7" s="254">
        <v>0</v>
      </c>
      <c r="V7" s="255" t="s">
        <v>1246</v>
      </c>
      <c r="W7" s="252" t="s">
        <v>286</v>
      </c>
      <c r="X7" s="253">
        <v>135</v>
      </c>
      <c r="Y7" s="254">
        <v>0</v>
      </c>
    </row>
    <row r="8" spans="1:26" s="256" customFormat="1" ht="12.75" customHeight="1">
      <c r="A8" s="496"/>
      <c r="B8" s="255" t="s">
        <v>1247</v>
      </c>
      <c r="C8" s="252" t="s">
        <v>286</v>
      </c>
      <c r="D8" s="253">
        <v>135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55" t="s">
        <v>1248</v>
      </c>
      <c r="O8" s="252" t="s">
        <v>2558</v>
      </c>
      <c r="P8" s="253">
        <v>340</v>
      </c>
      <c r="Q8" s="254">
        <v>0</v>
      </c>
      <c r="R8" s="255" t="s">
        <v>1249</v>
      </c>
      <c r="S8" s="252" t="s">
        <v>287</v>
      </c>
      <c r="T8" s="253">
        <v>85</v>
      </c>
      <c r="U8" s="254">
        <v>0</v>
      </c>
      <c r="V8" s="255" t="s">
        <v>1250</v>
      </c>
      <c r="W8" s="252" t="s">
        <v>284</v>
      </c>
      <c r="X8" s="253">
        <v>170</v>
      </c>
      <c r="Y8" s="254">
        <v>0</v>
      </c>
    </row>
    <row r="9" spans="1:26" s="256" customFormat="1" ht="12.75" customHeight="1">
      <c r="A9" s="496"/>
      <c r="B9" s="255" t="s">
        <v>828</v>
      </c>
      <c r="C9" s="252" t="s">
        <v>283</v>
      </c>
      <c r="D9" s="253">
        <v>70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55" t="s">
        <v>1251</v>
      </c>
      <c r="O9" s="252" t="s">
        <v>2559</v>
      </c>
      <c r="P9" s="253">
        <v>295</v>
      </c>
      <c r="Q9" s="254">
        <v>0</v>
      </c>
      <c r="R9" s="255" t="s">
        <v>1252</v>
      </c>
      <c r="S9" s="252" t="s">
        <v>288</v>
      </c>
      <c r="T9" s="253">
        <v>25</v>
      </c>
      <c r="U9" s="254">
        <v>0</v>
      </c>
      <c r="V9" s="255" t="s">
        <v>1253</v>
      </c>
      <c r="W9" s="252" t="s">
        <v>281</v>
      </c>
      <c r="X9" s="253">
        <v>120</v>
      </c>
      <c r="Y9" s="254">
        <v>0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5775</v>
      </c>
      <c r="B45" s="258"/>
      <c r="C45" s="260" t="str">
        <f>IF(D45=0,"","計")</f>
        <v>計</v>
      </c>
      <c r="D45" s="261">
        <f>SUBTOTAL(9,D6:D44)</f>
        <v>1145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3005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880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565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12</v>
      </c>
      <c r="S47" s="493" t="s">
        <v>1990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574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255" t="s">
        <v>1254</v>
      </c>
      <c r="O49" s="252" t="s">
        <v>2560</v>
      </c>
      <c r="P49" s="271">
        <v>345</v>
      </c>
      <c r="Q49" s="254">
        <v>0</v>
      </c>
      <c r="R49" s="255" t="s">
        <v>1255</v>
      </c>
      <c r="S49" s="252" t="s">
        <v>289</v>
      </c>
      <c r="T49" s="271">
        <v>195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1996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 t="s">
        <v>1256</v>
      </c>
      <c r="O50" s="252" t="s">
        <v>2561</v>
      </c>
      <c r="P50" s="271">
        <v>135</v>
      </c>
      <c r="Q50" s="254">
        <v>0</v>
      </c>
      <c r="R50" s="255" t="s">
        <v>1257</v>
      </c>
      <c r="S50" s="252" t="s">
        <v>290</v>
      </c>
      <c r="T50" s="271">
        <v>50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725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480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245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>
        <v>12</v>
      </c>
      <c r="S77" s="493" t="s">
        <v>1990</v>
      </c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571</v>
      </c>
      <c r="B79" s="255" t="s">
        <v>1258</v>
      </c>
      <c r="C79" s="252" t="s">
        <v>291</v>
      </c>
      <c r="D79" s="271">
        <v>680</v>
      </c>
      <c r="E79" s="254">
        <v>0</v>
      </c>
      <c r="F79" s="255"/>
      <c r="G79" s="252" t="s">
        <v>639</v>
      </c>
      <c r="H79" s="271" t="s">
        <v>639</v>
      </c>
      <c r="I79" s="254" t="s">
        <v>639</v>
      </c>
      <c r="J79" s="255"/>
      <c r="K79" s="252" t="s">
        <v>639</v>
      </c>
      <c r="L79" s="271" t="s">
        <v>639</v>
      </c>
      <c r="M79" s="254" t="s">
        <v>639</v>
      </c>
      <c r="N79" s="255" t="s">
        <v>1259</v>
      </c>
      <c r="O79" s="252" t="s">
        <v>2836</v>
      </c>
      <c r="P79" s="271">
        <v>1290</v>
      </c>
      <c r="Q79" s="254">
        <v>0</v>
      </c>
      <c r="R79" s="255" t="s">
        <v>1260</v>
      </c>
      <c r="S79" s="252" t="s">
        <v>291</v>
      </c>
      <c r="T79" s="271">
        <v>200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1997</v>
      </c>
      <c r="B80" s="255" t="s">
        <v>1262</v>
      </c>
      <c r="C80" s="252" t="s">
        <v>292</v>
      </c>
      <c r="D80" s="271">
        <v>50</v>
      </c>
      <c r="E80" s="254">
        <v>0</v>
      </c>
      <c r="F80" s="255"/>
      <c r="G80" s="252" t="s">
        <v>639</v>
      </c>
      <c r="H80" s="271" t="s">
        <v>639</v>
      </c>
      <c r="I80" s="254" t="s">
        <v>639</v>
      </c>
      <c r="J80" s="255"/>
      <c r="K80" s="252" t="s">
        <v>639</v>
      </c>
      <c r="L80" s="271" t="s">
        <v>639</v>
      </c>
      <c r="M80" s="254" t="s">
        <v>639</v>
      </c>
      <c r="N80" s="255" t="s">
        <v>1263</v>
      </c>
      <c r="O80" s="252" t="s">
        <v>2562</v>
      </c>
      <c r="P80" s="271">
        <v>290</v>
      </c>
      <c r="Q80" s="254">
        <v>0</v>
      </c>
      <c r="R80" s="255" t="s">
        <v>1264</v>
      </c>
      <c r="S80" s="252" t="s">
        <v>294</v>
      </c>
      <c r="T80" s="271">
        <v>110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55" t="s">
        <v>1265</v>
      </c>
      <c r="C81" s="252" t="s">
        <v>295</v>
      </c>
      <c r="D81" s="271">
        <v>50</v>
      </c>
      <c r="E81" s="254">
        <v>0</v>
      </c>
      <c r="F81" s="255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55" t="s">
        <v>1266</v>
      </c>
      <c r="O81" s="252" t="s">
        <v>2563</v>
      </c>
      <c r="P81" s="271">
        <v>625</v>
      </c>
      <c r="Q81" s="254">
        <v>0</v>
      </c>
      <c r="R81" s="255" t="s">
        <v>1267</v>
      </c>
      <c r="S81" s="252" t="s">
        <v>293</v>
      </c>
      <c r="T81" s="271">
        <v>210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55" t="s">
        <v>1268</v>
      </c>
      <c r="C82" s="252" t="s">
        <v>294</v>
      </c>
      <c r="D82" s="271">
        <v>55</v>
      </c>
      <c r="E82" s="254">
        <v>0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55" t="s">
        <v>1269</v>
      </c>
      <c r="O82" s="252" t="s">
        <v>2564</v>
      </c>
      <c r="P82" s="271">
        <v>90</v>
      </c>
      <c r="Q82" s="254">
        <v>0</v>
      </c>
      <c r="R82" s="255" t="s">
        <v>1270</v>
      </c>
      <c r="S82" s="252" t="s">
        <v>295</v>
      </c>
      <c r="T82" s="271">
        <v>75</v>
      </c>
      <c r="U82" s="254">
        <v>0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 t="s">
        <v>2293</v>
      </c>
      <c r="C83" s="252" t="s">
        <v>296</v>
      </c>
      <c r="D83" s="271">
        <v>30</v>
      </c>
      <c r="E83" s="254">
        <v>0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55" t="s">
        <v>1271</v>
      </c>
      <c r="O83" s="252" t="s">
        <v>2565</v>
      </c>
      <c r="P83" s="271">
        <v>85</v>
      </c>
      <c r="Q83" s="254">
        <v>0</v>
      </c>
      <c r="R83" s="255" t="s">
        <v>1272</v>
      </c>
      <c r="S83" s="252" t="s">
        <v>296</v>
      </c>
      <c r="T83" s="271">
        <v>45</v>
      </c>
      <c r="U83" s="254">
        <v>0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55" t="s">
        <v>1273</v>
      </c>
      <c r="O84" s="252" t="s">
        <v>2566</v>
      </c>
      <c r="P84" s="271">
        <v>235</v>
      </c>
      <c r="Q84" s="254">
        <v>0</v>
      </c>
      <c r="R84" s="255" t="s">
        <v>1274</v>
      </c>
      <c r="S84" s="252" t="s">
        <v>297</v>
      </c>
      <c r="T84" s="271">
        <v>45</v>
      </c>
      <c r="U84" s="254">
        <v>0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80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4165</v>
      </c>
      <c r="B95" s="293"/>
      <c r="C95" s="260" t="str">
        <f>IF(D95=0,"","計")</f>
        <v>計</v>
      </c>
      <c r="D95" s="275">
        <f>SUBTOTAL(9,D79:D94)</f>
        <v>865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2615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685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10665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MOKUJI!B27</f>
        <v>45231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白老郡読売</v>
      </c>
      <c r="C151" s="314"/>
      <c r="D151" s="314"/>
      <c r="E151" s="314"/>
      <c r="F151" s="313" t="str">
        <f>IF(G4="","",CONCATENATE($A7,G4))</f>
        <v>白老郡朝日</v>
      </c>
      <c r="G151" s="314"/>
      <c r="H151" s="314"/>
      <c r="I151" s="314"/>
      <c r="J151" s="313" t="str">
        <f>IF(K4="","",CONCATENATE($A7,K4))</f>
        <v>白老郡毎日</v>
      </c>
      <c r="K151" s="314"/>
      <c r="L151" s="314"/>
      <c r="M151" s="314"/>
      <c r="N151" s="313" t="str">
        <f>IF(O4="","",CONCATENATE($A7,O4))</f>
        <v>白老郡北海道</v>
      </c>
      <c r="O151" s="314"/>
      <c r="P151" s="314"/>
      <c r="Q151" s="314"/>
      <c r="R151" s="313" t="str">
        <f>IF(S4="","",CONCATENATE($A7,S4))</f>
        <v>白老郡苫小牧民報</v>
      </c>
      <c r="S151" s="314"/>
      <c r="T151" s="314"/>
      <c r="U151" s="314"/>
      <c r="V151" s="313" t="str">
        <f>IF(W4="","",CONCATENATE($A7,W4))</f>
        <v>白老郡室蘭民報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有珠郡読売</v>
      </c>
      <c r="C153" s="317"/>
      <c r="D153" s="317"/>
      <c r="E153" s="317"/>
      <c r="F153" s="316" t="str">
        <f>IF(G47="","",CONCATENATE($A50,G47))</f>
        <v>有珠郡朝日</v>
      </c>
      <c r="G153" s="317"/>
      <c r="H153" s="317"/>
      <c r="I153" s="317"/>
      <c r="J153" s="316" t="str">
        <f>IF(K47="","",CONCATENATE($A50,K47))</f>
        <v>有珠郡毎日</v>
      </c>
      <c r="K153" s="317"/>
      <c r="L153" s="317"/>
      <c r="M153" s="317"/>
      <c r="N153" s="316" t="str">
        <f>IF(O47="","",CONCATENATE($A50,O47))</f>
        <v>有珠郡北海道</v>
      </c>
      <c r="O153" s="317"/>
      <c r="P153" s="317"/>
      <c r="Q153" s="317"/>
      <c r="R153" s="316" t="str">
        <f>IF(S47="","",CONCATENATE($A50,S47))</f>
        <v>有珠郡室蘭民報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虻田郡②読売</v>
      </c>
      <c r="C155" s="317"/>
      <c r="D155" s="317"/>
      <c r="E155" s="317"/>
      <c r="F155" s="316" t="str">
        <f>IF(G77="","",CONCATENATE($A80,G77))</f>
        <v>虻田郡②朝日</v>
      </c>
      <c r="G155" s="317"/>
      <c r="H155" s="317"/>
      <c r="I155" s="317"/>
      <c r="J155" s="316" t="str">
        <f>IF(K77="","",CONCATENATE($A80,K77))</f>
        <v>虻田郡②毎日</v>
      </c>
      <c r="K155" s="317"/>
      <c r="L155" s="317"/>
      <c r="M155" s="317"/>
      <c r="N155" s="316" t="str">
        <f>IF(O77="","",CONCATENATE($A80,O77))</f>
        <v>虻田郡②北海道</v>
      </c>
      <c r="O155" s="317"/>
      <c r="P155" s="317"/>
      <c r="Q155" s="317"/>
      <c r="R155" s="316" t="str">
        <f>IF(S77="","",CONCATENATE($A80,S77))</f>
        <v>虻田郡②室蘭民報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K47:M47"/>
    <mergeCell ref="O77:Q77"/>
    <mergeCell ref="S77:U77"/>
    <mergeCell ref="S97:U97"/>
    <mergeCell ref="A80:A87"/>
    <mergeCell ref="C97:E97"/>
    <mergeCell ref="G97:I97"/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23</v>
      </c>
      <c r="Z2" s="402" t="s">
        <v>2088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11</v>
      </c>
      <c r="S4" s="493" t="s">
        <v>1988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601</v>
      </c>
      <c r="B6" s="270" t="s">
        <v>1275</v>
      </c>
      <c r="C6" s="252" t="s">
        <v>2738</v>
      </c>
      <c r="D6" s="253">
        <v>120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1276</v>
      </c>
      <c r="O6" s="252" t="s">
        <v>2567</v>
      </c>
      <c r="P6" s="253">
        <v>950</v>
      </c>
      <c r="Q6" s="254">
        <v>0</v>
      </c>
      <c r="R6" s="321" t="s">
        <v>1277</v>
      </c>
      <c r="S6" s="252" t="s">
        <v>2854</v>
      </c>
      <c r="T6" s="253">
        <v>35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1998</v>
      </c>
      <c r="B7" s="270" t="s">
        <v>1278</v>
      </c>
      <c r="C7" s="252" t="s">
        <v>298</v>
      </c>
      <c r="D7" s="253">
        <v>105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1279</v>
      </c>
      <c r="O7" s="252" t="s">
        <v>2568</v>
      </c>
      <c r="P7" s="253">
        <v>240</v>
      </c>
      <c r="Q7" s="254">
        <v>0</v>
      </c>
      <c r="R7" s="270" t="s">
        <v>1280</v>
      </c>
      <c r="S7" s="252" t="s">
        <v>2679</v>
      </c>
      <c r="T7" s="253">
        <v>50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 t="s">
        <v>1281</v>
      </c>
      <c r="C8" s="252" t="s">
        <v>299</v>
      </c>
      <c r="D8" s="253">
        <v>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1282</v>
      </c>
      <c r="O8" s="252" t="s">
        <v>2569</v>
      </c>
      <c r="P8" s="253">
        <v>340</v>
      </c>
      <c r="Q8" s="254">
        <v>0</v>
      </c>
      <c r="R8" s="270" t="s">
        <v>1283</v>
      </c>
      <c r="S8" s="252" t="s">
        <v>2680</v>
      </c>
      <c r="T8" s="253">
        <v>25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1284</v>
      </c>
      <c r="O9" s="252" t="s">
        <v>2733</v>
      </c>
      <c r="P9" s="253">
        <v>1305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1285</v>
      </c>
      <c r="O10" s="252" t="s">
        <v>2570</v>
      </c>
      <c r="P10" s="253">
        <v>350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1286</v>
      </c>
      <c r="O11" s="252" t="s">
        <v>2571</v>
      </c>
      <c r="P11" s="253">
        <v>1600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5125</v>
      </c>
      <c r="B45" s="258"/>
      <c r="C45" s="260" t="str">
        <f>IF(D45=0,"","計")</f>
        <v>計</v>
      </c>
      <c r="D45" s="261">
        <f>SUBTOTAL(9,D6:D44)</f>
        <v>230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4785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110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11</v>
      </c>
      <c r="S47" s="493" t="s">
        <v>1988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605</v>
      </c>
      <c r="B49" s="270" t="s">
        <v>1287</v>
      </c>
      <c r="C49" s="252" t="s">
        <v>300</v>
      </c>
      <c r="D49" s="253">
        <v>280</v>
      </c>
      <c r="E49" s="254">
        <v>0</v>
      </c>
      <c r="F49" s="270" t="s">
        <v>2012</v>
      </c>
      <c r="G49" s="252" t="s">
        <v>2305</v>
      </c>
      <c r="H49" s="253">
        <v>650</v>
      </c>
      <c r="I49" s="254">
        <v>0</v>
      </c>
      <c r="J49" s="270"/>
      <c r="K49" s="252" t="s">
        <v>639</v>
      </c>
      <c r="L49" s="271" t="s">
        <v>639</v>
      </c>
      <c r="M49" s="254" t="s">
        <v>639</v>
      </c>
      <c r="N49" s="270" t="s">
        <v>1288</v>
      </c>
      <c r="O49" s="252" t="s">
        <v>2780</v>
      </c>
      <c r="P49" s="271">
        <v>3565</v>
      </c>
      <c r="Q49" s="254">
        <v>0</v>
      </c>
      <c r="R49" s="270" t="s">
        <v>1289</v>
      </c>
      <c r="S49" s="252" t="s">
        <v>2429</v>
      </c>
      <c r="T49" s="271">
        <v>50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1999</v>
      </c>
      <c r="B50" s="270" t="s">
        <v>2003</v>
      </c>
      <c r="C50" s="252" t="s">
        <v>301</v>
      </c>
      <c r="D50" s="253">
        <v>15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 t="s">
        <v>1290</v>
      </c>
      <c r="O50" s="252" t="s">
        <v>2849</v>
      </c>
      <c r="P50" s="271">
        <v>195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 t="s">
        <v>1291</v>
      </c>
      <c r="O51" s="252" t="s">
        <v>2315</v>
      </c>
      <c r="P51" s="271">
        <v>195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 t="s">
        <v>1292</v>
      </c>
      <c r="O52" s="252" t="s">
        <v>2442</v>
      </c>
      <c r="P52" s="271">
        <v>560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 t="s">
        <v>1293</v>
      </c>
      <c r="O53" s="252" t="s">
        <v>2344</v>
      </c>
      <c r="P53" s="271">
        <v>420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5930</v>
      </c>
      <c r="B75" s="279"/>
      <c r="C75" s="260" t="str">
        <f>IF(D75=0,"","計")</f>
        <v>計</v>
      </c>
      <c r="D75" s="275">
        <f>SUBTOTAL(9,D49:D74)</f>
        <v>295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650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4935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 t="s">
        <v>639</v>
      </c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80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70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70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70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70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70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70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70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70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70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70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70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70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70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70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70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11055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MOKUJI!B28</f>
        <v>45200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A138" s="433" t="s">
        <v>2431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沙流郡読売</v>
      </c>
      <c r="C151" s="314"/>
      <c r="D151" s="314"/>
      <c r="E151" s="314"/>
      <c r="F151" s="313" t="str">
        <f>IF(G4="","",CONCATENATE($A7,G4))</f>
        <v>沙流郡朝日</v>
      </c>
      <c r="G151" s="314"/>
      <c r="H151" s="314"/>
      <c r="I151" s="314"/>
      <c r="J151" s="313" t="str">
        <f>IF(K4="","",CONCATENATE($A7,K4))</f>
        <v>沙流郡毎日</v>
      </c>
      <c r="K151" s="314"/>
      <c r="L151" s="314"/>
      <c r="M151" s="314"/>
      <c r="N151" s="313" t="str">
        <f>IF(O4="","",CONCATENATE($A7,O4))</f>
        <v>沙流郡北海道</v>
      </c>
      <c r="O151" s="314"/>
      <c r="P151" s="314"/>
      <c r="Q151" s="314"/>
      <c r="R151" s="313" t="str">
        <f>IF(S4="","",CONCATENATE($A7,S4))</f>
        <v>沙流郡苫小牧民報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日高郡読売</v>
      </c>
      <c r="C153" s="317"/>
      <c r="D153" s="317"/>
      <c r="E153" s="317"/>
      <c r="F153" s="316" t="str">
        <f>IF(G47="","",CONCATENATE($A50,G47))</f>
        <v>日高郡朝日</v>
      </c>
      <c r="G153" s="317"/>
      <c r="H153" s="317"/>
      <c r="I153" s="317"/>
      <c r="J153" s="316" t="str">
        <f>IF(K47="","",CONCATENATE($A50,K47))</f>
        <v>日高郡毎日</v>
      </c>
      <c r="K153" s="317"/>
      <c r="L153" s="317"/>
      <c r="M153" s="317"/>
      <c r="N153" s="316" t="str">
        <f>IF(O47="","",CONCATENATE($A50,O47))</f>
        <v>日高郡北海道</v>
      </c>
      <c r="O153" s="317"/>
      <c r="P153" s="317"/>
      <c r="Q153" s="317"/>
      <c r="R153" s="316" t="str">
        <f>IF(S47="","",CONCATENATE($A50,S47))</f>
        <v>日高郡苫小牧民報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B135:E135"/>
    <mergeCell ref="F135:I135"/>
    <mergeCell ref="A80:A87"/>
    <mergeCell ref="G77:I77"/>
    <mergeCell ref="N135:Q135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G4:I4"/>
    <mergeCell ref="A1:B1"/>
    <mergeCell ref="A2:B2"/>
    <mergeCell ref="C1:G1"/>
    <mergeCell ref="C2:G2"/>
    <mergeCell ref="H1:I1"/>
    <mergeCell ref="H2:I2"/>
    <mergeCell ref="C4:E4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24</v>
      </c>
      <c r="Z2" s="402" t="s">
        <v>2087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607</v>
      </c>
      <c r="B6" s="270" t="s">
        <v>809</v>
      </c>
      <c r="C6" s="252" t="s">
        <v>302</v>
      </c>
      <c r="D6" s="253">
        <v>55</v>
      </c>
      <c r="E6" s="254">
        <v>0</v>
      </c>
      <c r="F6" s="255" t="s">
        <v>1294</v>
      </c>
      <c r="G6" s="252" t="s">
        <v>302</v>
      </c>
      <c r="H6" s="253">
        <v>700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251" t="s">
        <v>1295</v>
      </c>
      <c r="O6" s="252" t="s">
        <v>2345</v>
      </c>
      <c r="P6" s="253">
        <v>530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2000</v>
      </c>
      <c r="B7" s="270"/>
      <c r="C7" s="252" t="s">
        <v>639</v>
      </c>
      <c r="D7" s="253" t="s">
        <v>639</v>
      </c>
      <c r="E7" s="254" t="s">
        <v>639</v>
      </c>
      <c r="F7" s="255"/>
      <c r="G7" s="252" t="s">
        <v>639</v>
      </c>
      <c r="H7" s="253" t="s">
        <v>639</v>
      </c>
      <c r="I7" s="254" t="s">
        <v>639</v>
      </c>
      <c r="J7" s="255"/>
      <c r="K7" s="252" t="s">
        <v>639</v>
      </c>
      <c r="L7" s="253" t="s">
        <v>639</v>
      </c>
      <c r="M7" s="254" t="s">
        <v>639</v>
      </c>
      <c r="N7" s="255" t="s">
        <v>1296</v>
      </c>
      <c r="O7" s="252" t="s">
        <v>2346</v>
      </c>
      <c r="P7" s="253">
        <v>2210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hidden="1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3495</v>
      </c>
      <c r="B45" s="258"/>
      <c r="C45" s="260" t="str">
        <f>IF(D45=0,"","計")</f>
        <v>計</v>
      </c>
      <c r="D45" s="261">
        <f>SUBTOTAL(9,D6:D44)</f>
        <v>55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2740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608</v>
      </c>
      <c r="B49" s="270"/>
      <c r="C49" s="252" t="s">
        <v>639</v>
      </c>
      <c r="D49" s="253" t="s">
        <v>639</v>
      </c>
      <c r="E49" s="254" t="s">
        <v>639</v>
      </c>
      <c r="F49" s="255"/>
      <c r="G49" s="252" t="s">
        <v>639</v>
      </c>
      <c r="H49" s="253" t="s">
        <v>639</v>
      </c>
      <c r="I49" s="254" t="s">
        <v>639</v>
      </c>
      <c r="J49" s="255"/>
      <c r="K49" s="252" t="s">
        <v>639</v>
      </c>
      <c r="L49" s="271" t="s">
        <v>639</v>
      </c>
      <c r="M49" s="254" t="s">
        <v>639</v>
      </c>
      <c r="N49" s="255" t="s">
        <v>1297</v>
      </c>
      <c r="O49" s="252" t="s">
        <v>2837</v>
      </c>
      <c r="P49" s="271">
        <v>1175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2001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55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55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1175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1175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609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255" t="s">
        <v>1298</v>
      </c>
      <c r="O79" s="252" t="s">
        <v>2347</v>
      </c>
      <c r="P79" s="271">
        <v>730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2002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255" t="s">
        <v>1299</v>
      </c>
      <c r="O80" s="252" t="s">
        <v>2348</v>
      </c>
      <c r="P80" s="271">
        <v>130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55" t="s">
        <v>1300</v>
      </c>
      <c r="O81" s="252" t="s">
        <v>2349</v>
      </c>
      <c r="P81" s="271">
        <v>155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55" t="s">
        <v>1301</v>
      </c>
      <c r="O82" s="252" t="s">
        <v>2350</v>
      </c>
      <c r="P82" s="271">
        <v>40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1055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1055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>
        <v>11</v>
      </c>
      <c r="S97" s="493" t="s">
        <v>1988</v>
      </c>
      <c r="T97" s="494"/>
      <c r="U97" s="495"/>
      <c r="V97" s="242" t="s">
        <v>639</v>
      </c>
      <c r="W97" s="493"/>
      <c r="X97" s="494"/>
      <c r="Y97" s="49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604</v>
      </c>
      <c r="B99" s="270" t="s">
        <v>2047</v>
      </c>
      <c r="C99" s="252" t="s">
        <v>2048</v>
      </c>
      <c r="D99" s="271">
        <v>50</v>
      </c>
      <c r="E99" s="254">
        <v>0</v>
      </c>
      <c r="F99" s="270"/>
      <c r="G99" s="252" t="s">
        <v>639</v>
      </c>
      <c r="H99" s="271" t="s">
        <v>639</v>
      </c>
      <c r="I99" s="254" t="s">
        <v>639</v>
      </c>
      <c r="J99" s="255"/>
      <c r="K99" s="252" t="s">
        <v>639</v>
      </c>
      <c r="L99" s="271" t="s">
        <v>639</v>
      </c>
      <c r="M99" s="254" t="s">
        <v>639</v>
      </c>
      <c r="N99" s="270"/>
      <c r="O99" s="252" t="s">
        <v>639</v>
      </c>
      <c r="P99" s="271" t="s">
        <v>639</v>
      </c>
      <c r="Q99" s="254" t="s">
        <v>639</v>
      </c>
      <c r="R99" s="255" t="s">
        <v>1302</v>
      </c>
      <c r="S99" s="252" t="s">
        <v>2430</v>
      </c>
      <c r="T99" s="271">
        <v>30</v>
      </c>
      <c r="U99" s="254">
        <v>0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0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/>
      <c r="O100" s="252" t="s">
        <v>639</v>
      </c>
      <c r="P100" s="271" t="s">
        <v>639</v>
      </c>
      <c r="Q100" s="254" t="s">
        <v>639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80</v>
      </c>
      <c r="B115" s="298"/>
      <c r="C115" s="260" t="str">
        <f>IF(D115=0,"","計")</f>
        <v>計</v>
      </c>
      <c r="D115" s="275">
        <f>SUBTOTAL(9,D99:D114)</f>
        <v>50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30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5805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MOKUJI!B29</f>
        <v>45139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A138" s="433" t="s">
        <v>2431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浦河郡読売</v>
      </c>
      <c r="C151" s="314"/>
      <c r="D151" s="314"/>
      <c r="E151" s="314"/>
      <c r="F151" s="313" t="str">
        <f>IF(G4="","",CONCATENATE($A7,G4))</f>
        <v>浦河郡朝日</v>
      </c>
      <c r="G151" s="314"/>
      <c r="H151" s="314"/>
      <c r="I151" s="314"/>
      <c r="J151" s="313" t="str">
        <f>IF(K4="","",CONCATENATE($A7,K4))</f>
        <v>浦河郡毎日</v>
      </c>
      <c r="K151" s="314"/>
      <c r="L151" s="314"/>
      <c r="M151" s="314"/>
      <c r="N151" s="313" t="str">
        <f>IF(O4="","",CONCATENATE($A7,O4))</f>
        <v>浦河郡北海道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様似郡読売</v>
      </c>
      <c r="C153" s="317"/>
      <c r="D153" s="317"/>
      <c r="E153" s="317"/>
      <c r="F153" s="316" t="str">
        <f>IF(G47="","",CONCATENATE($A50,G47))</f>
        <v>様似郡朝日</v>
      </c>
      <c r="G153" s="317"/>
      <c r="H153" s="317"/>
      <c r="I153" s="317"/>
      <c r="J153" s="316" t="str">
        <f>IF(K47="","",CONCATENATE($A50,K47))</f>
        <v>様似郡毎日</v>
      </c>
      <c r="K153" s="317"/>
      <c r="L153" s="317"/>
      <c r="M153" s="317"/>
      <c r="N153" s="316" t="str">
        <f>IF(O47="","",CONCATENATE($A50,O47))</f>
        <v>様似郡北海道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幌泉郡読売</v>
      </c>
      <c r="C155" s="317"/>
      <c r="D155" s="317"/>
      <c r="E155" s="317"/>
      <c r="F155" s="316" t="str">
        <f>IF(G77="","",CONCATENATE($A80,G77))</f>
        <v>幌泉郡朝日</v>
      </c>
      <c r="G155" s="317"/>
      <c r="H155" s="317"/>
      <c r="I155" s="317"/>
      <c r="J155" s="316" t="str">
        <f>IF(K77="","",CONCATENATE($A80,K77))</f>
        <v>幌泉郡毎日</v>
      </c>
      <c r="K155" s="317"/>
      <c r="L155" s="317"/>
      <c r="M155" s="317"/>
      <c r="N155" s="316" t="str">
        <f>IF(O77="","",CONCATENATE($A80,O77))</f>
        <v>幌泉郡北海道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新冠郡読売</v>
      </c>
      <c r="C157" s="317"/>
      <c r="D157" s="317"/>
      <c r="E157" s="317"/>
      <c r="F157" s="316" t="str">
        <f>IF(G97="","",CONCATENATE($A100,G97))</f>
        <v>新冠郡朝日</v>
      </c>
      <c r="G157" s="317"/>
      <c r="H157" s="317"/>
      <c r="I157" s="317"/>
      <c r="J157" s="316" t="str">
        <f>IF(K97="","",CONCATENATE($A100,K97))</f>
        <v>新冠郡毎日</v>
      </c>
      <c r="K157" s="317"/>
      <c r="L157" s="317"/>
      <c r="M157" s="317"/>
      <c r="N157" s="316" t="str">
        <f>IF(O97="","",CONCATENATE($A100,O97))</f>
        <v>新冠郡北海道</v>
      </c>
      <c r="O157" s="317"/>
      <c r="P157" s="317"/>
      <c r="Q157" s="317"/>
      <c r="R157" s="316" t="str">
        <f>IF(S97="","",CONCATENATE($A100,S97))</f>
        <v>新冠郡苫小牧民報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117:M134"/>
    <mergeCell ref="K97:M97"/>
    <mergeCell ref="O97:Q97"/>
    <mergeCell ref="O47:Q47"/>
    <mergeCell ref="J135:M135"/>
    <mergeCell ref="N135:Q135"/>
    <mergeCell ref="N117:Q134"/>
    <mergeCell ref="V136:Y136"/>
    <mergeCell ref="R117:U134"/>
    <mergeCell ref="V135:Y135"/>
    <mergeCell ref="V117:Y134"/>
    <mergeCell ref="R135:U135"/>
    <mergeCell ref="S97:U97"/>
    <mergeCell ref="S77:U77"/>
    <mergeCell ref="W47:Y47"/>
    <mergeCell ref="W77:Y77"/>
    <mergeCell ref="K47:M47"/>
    <mergeCell ref="O77:Q77"/>
    <mergeCell ref="K77:M77"/>
    <mergeCell ref="W97:Y97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A117:A124"/>
    <mergeCell ref="A100:A107"/>
    <mergeCell ref="A1:B1"/>
    <mergeCell ref="A2:B2"/>
    <mergeCell ref="A7:A14"/>
    <mergeCell ref="A50:A57"/>
    <mergeCell ref="A80:A87"/>
    <mergeCell ref="C4:E4"/>
    <mergeCell ref="G47:I47"/>
    <mergeCell ref="G4:I4"/>
    <mergeCell ref="C47:E47"/>
    <mergeCell ref="K4:M4"/>
    <mergeCell ref="B135:E135"/>
    <mergeCell ref="F135:I135"/>
    <mergeCell ref="G97:I97"/>
    <mergeCell ref="G77:I77"/>
    <mergeCell ref="C97:E97"/>
    <mergeCell ref="F117:I134"/>
    <mergeCell ref="B117:E134"/>
    <mergeCell ref="C77:E77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25</v>
      </c>
      <c r="Z2" s="402" t="s">
        <v>2086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23</v>
      </c>
      <c r="W4" s="493" t="s">
        <v>1</v>
      </c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6" t="s">
        <v>642</v>
      </c>
      <c r="Y5" s="249"/>
    </row>
    <row r="6" spans="1:26" s="256" customFormat="1" ht="12.75" customHeight="1">
      <c r="A6" s="250">
        <v>202</v>
      </c>
      <c r="B6" s="270" t="s">
        <v>1303</v>
      </c>
      <c r="C6" s="252" t="s">
        <v>303</v>
      </c>
      <c r="D6" s="253">
        <v>420</v>
      </c>
      <c r="E6" s="254">
        <v>0</v>
      </c>
      <c r="F6" s="270" t="s">
        <v>1304</v>
      </c>
      <c r="G6" s="252" t="s">
        <v>304</v>
      </c>
      <c r="H6" s="253">
        <v>220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43" t="s">
        <v>1308</v>
      </c>
      <c r="O6" s="344" t="s">
        <v>2694</v>
      </c>
      <c r="P6" s="345">
        <v>2410</v>
      </c>
      <c r="Q6" s="254"/>
      <c r="R6" s="343"/>
      <c r="S6" s="405"/>
      <c r="T6" s="345"/>
      <c r="U6" s="254"/>
      <c r="V6" s="251" t="s">
        <v>1305</v>
      </c>
      <c r="W6" s="252" t="s">
        <v>305</v>
      </c>
      <c r="X6" s="253">
        <v>621</v>
      </c>
      <c r="Y6" s="254">
        <v>0</v>
      </c>
    </row>
    <row r="7" spans="1:26" s="256" customFormat="1" ht="12.75" customHeight="1">
      <c r="A7" s="496" t="s">
        <v>2</v>
      </c>
      <c r="B7" s="270" t="s">
        <v>1306</v>
      </c>
      <c r="C7" s="252" t="s">
        <v>306</v>
      </c>
      <c r="D7" s="253">
        <v>490</v>
      </c>
      <c r="E7" s="254">
        <v>0</v>
      </c>
      <c r="F7" s="270" t="s">
        <v>1307</v>
      </c>
      <c r="G7" s="252" t="s">
        <v>303</v>
      </c>
      <c r="H7" s="253">
        <v>190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46" t="s">
        <v>1312</v>
      </c>
      <c r="O7" s="347" t="s">
        <v>2695</v>
      </c>
      <c r="P7" s="345">
        <v>1535</v>
      </c>
      <c r="Q7" s="254"/>
      <c r="R7" s="346"/>
      <c r="S7" s="252"/>
      <c r="T7" s="345"/>
      <c r="U7" s="254"/>
      <c r="V7" s="255" t="s">
        <v>1309</v>
      </c>
      <c r="W7" s="252" t="s">
        <v>307</v>
      </c>
      <c r="X7" s="253">
        <v>520</v>
      </c>
      <c r="Y7" s="254">
        <v>0</v>
      </c>
    </row>
    <row r="8" spans="1:26" s="256" customFormat="1" ht="12.75" customHeight="1">
      <c r="A8" s="496"/>
      <c r="B8" s="270" t="s">
        <v>1310</v>
      </c>
      <c r="C8" s="252" t="s">
        <v>308</v>
      </c>
      <c r="D8" s="253">
        <v>530</v>
      </c>
      <c r="E8" s="254">
        <v>0</v>
      </c>
      <c r="F8" s="270" t="s">
        <v>1311</v>
      </c>
      <c r="G8" s="252" t="s">
        <v>309</v>
      </c>
      <c r="H8" s="253">
        <v>390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46" t="s">
        <v>1315</v>
      </c>
      <c r="O8" s="347" t="s">
        <v>2696</v>
      </c>
      <c r="P8" s="345">
        <v>3245</v>
      </c>
      <c r="Q8" s="254"/>
      <c r="R8" s="346"/>
      <c r="S8" s="252"/>
      <c r="T8" s="345"/>
      <c r="U8" s="254"/>
      <c r="V8" s="255" t="s">
        <v>1313</v>
      </c>
      <c r="W8" s="252" t="s">
        <v>310</v>
      </c>
      <c r="X8" s="253">
        <v>1748</v>
      </c>
      <c r="Y8" s="254">
        <v>0</v>
      </c>
    </row>
    <row r="9" spans="1:26" s="256" customFormat="1" ht="12.75" customHeight="1">
      <c r="A9" s="496"/>
      <c r="B9" s="270" t="s">
        <v>829</v>
      </c>
      <c r="C9" s="252" t="s">
        <v>311</v>
      </c>
      <c r="D9" s="253">
        <v>530</v>
      </c>
      <c r="E9" s="254">
        <v>0</v>
      </c>
      <c r="F9" s="270" t="s">
        <v>1314</v>
      </c>
      <c r="G9" s="252" t="s">
        <v>312</v>
      </c>
      <c r="H9" s="253">
        <v>450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46" t="s">
        <v>1319</v>
      </c>
      <c r="O9" s="347" t="s">
        <v>2697</v>
      </c>
      <c r="P9" s="345">
        <v>2790</v>
      </c>
      <c r="Q9" s="254"/>
      <c r="R9" s="346"/>
      <c r="S9" s="252"/>
      <c r="T9" s="345"/>
      <c r="U9" s="254"/>
      <c r="V9" s="255" t="s">
        <v>1316</v>
      </c>
      <c r="W9" s="252" t="s">
        <v>313</v>
      </c>
      <c r="X9" s="253">
        <v>762</v>
      </c>
      <c r="Y9" s="254">
        <v>0</v>
      </c>
    </row>
    <row r="10" spans="1:26" s="256" customFormat="1" ht="12.75" customHeight="1">
      <c r="A10" s="496"/>
      <c r="B10" s="270" t="s">
        <v>1317</v>
      </c>
      <c r="C10" s="252" t="s">
        <v>312</v>
      </c>
      <c r="D10" s="253">
        <v>245</v>
      </c>
      <c r="E10" s="254">
        <v>0</v>
      </c>
      <c r="F10" s="270" t="s">
        <v>1318</v>
      </c>
      <c r="G10" s="252" t="s">
        <v>308</v>
      </c>
      <c r="H10" s="253">
        <v>450</v>
      </c>
      <c r="I10" s="254">
        <v>0</v>
      </c>
      <c r="J10" s="270"/>
      <c r="K10" s="252" t="s">
        <v>639</v>
      </c>
      <c r="L10" s="253" t="s">
        <v>639</v>
      </c>
      <c r="M10" s="254" t="s">
        <v>639</v>
      </c>
      <c r="N10" s="346" t="s">
        <v>1322</v>
      </c>
      <c r="O10" s="347" t="s">
        <v>2698</v>
      </c>
      <c r="P10" s="345">
        <v>1390</v>
      </c>
      <c r="Q10" s="254"/>
      <c r="R10" s="346"/>
      <c r="S10" s="252"/>
      <c r="T10" s="345"/>
      <c r="U10" s="254"/>
      <c r="V10" s="255" t="s">
        <v>1323</v>
      </c>
      <c r="W10" s="252" t="s">
        <v>316</v>
      </c>
      <c r="X10" s="253">
        <v>748</v>
      </c>
      <c r="Y10" s="254">
        <v>0</v>
      </c>
    </row>
    <row r="11" spans="1:26" s="256" customFormat="1" ht="12.75" customHeight="1">
      <c r="A11" s="496"/>
      <c r="B11" s="270" t="s">
        <v>1320</v>
      </c>
      <c r="C11" s="252" t="s">
        <v>314</v>
      </c>
      <c r="D11" s="253">
        <v>220</v>
      </c>
      <c r="E11" s="254">
        <v>0</v>
      </c>
      <c r="F11" s="270" t="s">
        <v>1321</v>
      </c>
      <c r="G11" s="252" t="s">
        <v>2116</v>
      </c>
      <c r="H11" s="253">
        <v>520</v>
      </c>
      <c r="I11" s="254">
        <v>0</v>
      </c>
      <c r="J11" s="270"/>
      <c r="K11" s="252" t="s">
        <v>639</v>
      </c>
      <c r="L11" s="253" t="s">
        <v>639</v>
      </c>
      <c r="M11" s="254" t="s">
        <v>639</v>
      </c>
      <c r="N11" s="346" t="s">
        <v>1326</v>
      </c>
      <c r="O11" s="347" t="s">
        <v>2699</v>
      </c>
      <c r="P11" s="345">
        <v>2430</v>
      </c>
      <c r="Q11" s="254"/>
      <c r="R11" s="346"/>
      <c r="S11" s="252"/>
      <c r="T11" s="345"/>
      <c r="U11" s="254"/>
      <c r="V11" s="255" t="s">
        <v>1325</v>
      </c>
      <c r="W11" s="252" t="s">
        <v>319</v>
      </c>
      <c r="X11" s="253">
        <v>2016</v>
      </c>
      <c r="Y11" s="254">
        <v>0</v>
      </c>
    </row>
    <row r="12" spans="1:26" s="256" customFormat="1" ht="12.75" customHeight="1">
      <c r="A12" s="496"/>
      <c r="B12" s="270" t="s">
        <v>1324</v>
      </c>
      <c r="C12" s="252" t="s">
        <v>2029</v>
      </c>
      <c r="D12" s="253">
        <v>100</v>
      </c>
      <c r="E12" s="254">
        <v>0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46" t="s">
        <v>1327</v>
      </c>
      <c r="O12" s="347" t="s">
        <v>2700</v>
      </c>
      <c r="P12" s="345">
        <v>1560</v>
      </c>
      <c r="Q12" s="254"/>
      <c r="R12" s="346"/>
      <c r="S12" s="252"/>
      <c r="T12" s="345"/>
      <c r="U12" s="254"/>
      <c r="V12" s="255" t="s">
        <v>1328</v>
      </c>
      <c r="W12" s="252" t="s">
        <v>320</v>
      </c>
      <c r="X12" s="253">
        <v>1732</v>
      </c>
      <c r="Y12" s="254">
        <v>0</v>
      </c>
    </row>
    <row r="13" spans="1:26" s="256" customFormat="1" ht="12.75" customHeight="1">
      <c r="A13" s="496"/>
      <c r="B13" s="270" t="s">
        <v>2030</v>
      </c>
      <c r="C13" s="252" t="s">
        <v>2031</v>
      </c>
      <c r="D13" s="253">
        <v>10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70"/>
      <c r="K13" s="252" t="s">
        <v>639</v>
      </c>
      <c r="L13" s="253" t="s">
        <v>639</v>
      </c>
      <c r="M13" s="254" t="s">
        <v>639</v>
      </c>
      <c r="N13" s="346" t="s">
        <v>1329</v>
      </c>
      <c r="O13" s="347" t="s">
        <v>2701</v>
      </c>
      <c r="P13" s="345">
        <v>2695</v>
      </c>
      <c r="Q13" s="254"/>
      <c r="R13" s="346"/>
      <c r="S13" s="252"/>
      <c r="T13" s="345"/>
      <c r="U13" s="254"/>
      <c r="V13" s="255" t="s">
        <v>2042</v>
      </c>
      <c r="W13" s="252" t="s">
        <v>2043</v>
      </c>
      <c r="X13" s="253">
        <v>532</v>
      </c>
      <c r="Y13" s="254">
        <v>0</v>
      </c>
    </row>
    <row r="14" spans="1:26" s="256" customFormat="1" ht="12.75" customHeight="1">
      <c r="A14" s="496"/>
      <c r="B14" s="270" t="s">
        <v>2032</v>
      </c>
      <c r="C14" s="252" t="s">
        <v>321</v>
      </c>
      <c r="D14" s="253">
        <v>5</v>
      </c>
      <c r="E14" s="254">
        <v>0</v>
      </c>
      <c r="F14" s="258"/>
      <c r="G14" s="252" t="s">
        <v>639</v>
      </c>
      <c r="H14" s="253" t="s">
        <v>639</v>
      </c>
      <c r="I14" s="254" t="s">
        <v>639</v>
      </c>
      <c r="J14" s="270"/>
      <c r="K14" s="252" t="s">
        <v>639</v>
      </c>
      <c r="L14" s="253" t="s">
        <v>639</v>
      </c>
      <c r="M14" s="254" t="s">
        <v>639</v>
      </c>
      <c r="N14" s="346" t="s">
        <v>1331</v>
      </c>
      <c r="O14" s="347" t="s">
        <v>2702</v>
      </c>
      <c r="P14" s="345">
        <v>2575</v>
      </c>
      <c r="Q14" s="254"/>
      <c r="R14" s="346"/>
      <c r="S14" s="252"/>
      <c r="T14" s="345"/>
      <c r="U14" s="254"/>
      <c r="V14" s="255" t="s">
        <v>1330</v>
      </c>
      <c r="W14" s="252" t="s">
        <v>317</v>
      </c>
      <c r="X14" s="253">
        <v>201</v>
      </c>
      <c r="Y14" s="254">
        <v>0</v>
      </c>
    </row>
    <row r="15" spans="1:26" s="256" customFormat="1" ht="12.75" customHeight="1">
      <c r="A15" s="257"/>
      <c r="B15" s="258" t="s">
        <v>2033</v>
      </c>
      <c r="C15" s="252" t="s">
        <v>318</v>
      </c>
      <c r="D15" s="253">
        <v>40</v>
      </c>
      <c r="E15" s="254">
        <v>0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46" t="s">
        <v>1333</v>
      </c>
      <c r="O15" s="347" t="s">
        <v>2703</v>
      </c>
      <c r="P15" s="345">
        <v>2495</v>
      </c>
      <c r="Q15" s="254"/>
      <c r="R15" s="346"/>
      <c r="S15" s="252"/>
      <c r="T15" s="345"/>
      <c r="U15" s="254"/>
      <c r="V15" s="255" t="s">
        <v>1332</v>
      </c>
      <c r="W15" s="252" t="s">
        <v>321</v>
      </c>
      <c r="X15" s="253">
        <v>49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46" t="s">
        <v>1335</v>
      </c>
      <c r="O16" s="347" t="s">
        <v>2704</v>
      </c>
      <c r="P16" s="345">
        <v>2500</v>
      </c>
      <c r="Q16" s="254"/>
      <c r="R16" s="346"/>
      <c r="S16" s="252"/>
      <c r="T16" s="345"/>
      <c r="U16" s="254"/>
      <c r="V16" s="255" t="s">
        <v>1334</v>
      </c>
      <c r="W16" s="252" t="s">
        <v>322</v>
      </c>
      <c r="X16" s="253">
        <v>41</v>
      </c>
      <c r="Y16" s="254">
        <v>0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46" t="s">
        <v>1337</v>
      </c>
      <c r="O17" s="347" t="s">
        <v>2705</v>
      </c>
      <c r="P17" s="345">
        <v>2125</v>
      </c>
      <c r="Q17" s="254"/>
      <c r="R17" s="346"/>
      <c r="S17" s="252"/>
      <c r="T17" s="345"/>
      <c r="U17" s="254"/>
      <c r="V17" s="255" t="s">
        <v>1336</v>
      </c>
      <c r="W17" s="252" t="s">
        <v>323</v>
      </c>
      <c r="X17" s="253">
        <v>149</v>
      </c>
      <c r="Y17" s="254">
        <v>0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46" t="s">
        <v>1339</v>
      </c>
      <c r="O18" s="347" t="s">
        <v>2706</v>
      </c>
      <c r="P18" s="345">
        <v>2295</v>
      </c>
      <c r="Q18" s="254"/>
      <c r="R18" s="346"/>
      <c r="S18" s="252"/>
      <c r="T18" s="345"/>
      <c r="U18" s="254"/>
      <c r="V18" s="255" t="s">
        <v>1338</v>
      </c>
      <c r="W18" s="252" t="s">
        <v>324</v>
      </c>
      <c r="X18" s="253">
        <v>2148</v>
      </c>
      <c r="Y18" s="254">
        <v>0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346" t="s">
        <v>1340</v>
      </c>
      <c r="O19" s="347" t="s">
        <v>2707</v>
      </c>
      <c r="P19" s="345">
        <v>6460</v>
      </c>
      <c r="Q19" s="254"/>
      <c r="R19" s="346"/>
      <c r="S19" s="252"/>
      <c r="T19" s="345"/>
      <c r="U19" s="254"/>
      <c r="V19" s="255" t="s">
        <v>2730</v>
      </c>
      <c r="W19" s="252" t="s">
        <v>2731</v>
      </c>
      <c r="X19" s="253">
        <v>451</v>
      </c>
      <c r="Y19" s="254">
        <v>0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346" t="s">
        <v>1341</v>
      </c>
      <c r="O20" s="347" t="s">
        <v>2708</v>
      </c>
      <c r="P20" s="345">
        <v>3590</v>
      </c>
      <c r="Q20" s="254"/>
      <c r="R20" s="346"/>
      <c r="S20" s="252"/>
      <c r="T20" s="345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346" t="s">
        <v>1342</v>
      </c>
      <c r="O21" s="347" t="s">
        <v>2709</v>
      </c>
      <c r="P21" s="345">
        <v>830</v>
      </c>
      <c r="Q21" s="254"/>
      <c r="R21" s="346"/>
      <c r="S21" s="252"/>
      <c r="T21" s="345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 thickBo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346" t="s">
        <v>1343</v>
      </c>
      <c r="O22" s="348" t="s">
        <v>2710</v>
      </c>
      <c r="P22" s="345">
        <v>1405</v>
      </c>
      <c r="Q22" s="254"/>
      <c r="R22" s="346"/>
      <c r="S22" s="252"/>
      <c r="T22" s="345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346" t="s">
        <v>1344</v>
      </c>
      <c r="O23" s="252" t="s">
        <v>2351</v>
      </c>
      <c r="P23" s="345">
        <v>110</v>
      </c>
      <c r="Q23" s="254"/>
      <c r="R23" s="346"/>
      <c r="S23" s="252"/>
      <c r="T23" s="345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346" t="s">
        <v>1345</v>
      </c>
      <c r="O24" s="252" t="s">
        <v>2352</v>
      </c>
      <c r="P24" s="345">
        <v>805</v>
      </c>
      <c r="Q24" s="254"/>
      <c r="R24" s="346"/>
      <c r="S24" s="252"/>
      <c r="T24" s="345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346" t="s">
        <v>1346</v>
      </c>
      <c r="O25" s="252" t="s">
        <v>2353</v>
      </c>
      <c r="P25" s="345">
        <v>110</v>
      </c>
      <c r="Q25" s="254"/>
      <c r="R25" s="346"/>
      <c r="S25" s="252"/>
      <c r="T25" s="345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346" t="s">
        <v>1347</v>
      </c>
      <c r="O26" s="252" t="s">
        <v>2354</v>
      </c>
      <c r="P26" s="345">
        <v>35</v>
      </c>
      <c r="Q26" s="254"/>
      <c r="R26" s="346"/>
      <c r="S26" s="252"/>
      <c r="T26" s="345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70" t="s">
        <v>1348</v>
      </c>
      <c r="O27" s="252" t="s">
        <v>2355</v>
      </c>
      <c r="P27" s="253">
        <v>185</v>
      </c>
      <c r="Q27" s="254"/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70" t="s">
        <v>1349</v>
      </c>
      <c r="O28" s="252" t="s">
        <v>2356</v>
      </c>
      <c r="P28" s="253">
        <v>480</v>
      </c>
      <c r="Q28" s="254"/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70" t="s">
        <v>1350</v>
      </c>
      <c r="O29" s="252" t="s">
        <v>2357</v>
      </c>
      <c r="P29" s="253">
        <v>140</v>
      </c>
      <c r="Q29" s="254"/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70" t="s">
        <v>1351</v>
      </c>
      <c r="O30" s="252" t="s">
        <v>2358</v>
      </c>
      <c r="P30" s="253">
        <v>155</v>
      </c>
      <c r="Q30" s="254"/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70" t="s">
        <v>1352</v>
      </c>
      <c r="O31" s="252" t="s">
        <v>2359</v>
      </c>
      <c r="P31" s="253">
        <v>90</v>
      </c>
      <c r="Q31" s="254"/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70" t="s">
        <v>1353</v>
      </c>
      <c r="O32" s="252" t="s">
        <v>2360</v>
      </c>
      <c r="P32" s="253">
        <v>340</v>
      </c>
      <c r="Q32" s="254"/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70"/>
      <c r="O33" s="252" t="s">
        <v>639</v>
      </c>
      <c r="P33" s="253" t="s">
        <v>639</v>
      </c>
      <c r="Q33" s="254"/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70"/>
      <c r="O34" s="252" t="s">
        <v>639</v>
      </c>
      <c r="P34" s="253" t="s">
        <v>639</v>
      </c>
      <c r="Q34" s="254"/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70"/>
      <c r="O35" s="252"/>
      <c r="P35" s="253"/>
      <c r="Q35" s="254"/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70"/>
      <c r="O36" s="252" t="s">
        <v>639</v>
      </c>
      <c r="P36" s="253" t="s">
        <v>639</v>
      </c>
      <c r="Q36" s="254"/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70"/>
      <c r="O37" s="252" t="s">
        <v>639</v>
      </c>
      <c r="P37" s="253" t="s">
        <v>639</v>
      </c>
      <c r="Q37" s="254"/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70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70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61308</v>
      </c>
      <c r="B45" s="258"/>
      <c r="C45" s="260" t="str">
        <f>IF(D45=0,"","計")</f>
        <v>計</v>
      </c>
      <c r="D45" s="261">
        <f>SUBTOTAL(9,D6:D44)</f>
        <v>2590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2220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44780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11718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80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ht="13.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ht="13.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ht="13.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ht="13.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61308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MOKUJI!B30</f>
        <v>45200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1"/>
      <c r="D140" s="371"/>
      <c r="E140" s="372"/>
    </row>
    <row r="141" spans="1:25" ht="13.5" customHeight="1">
      <c r="C141" s="371"/>
      <c r="D141" s="371"/>
      <c r="E141" s="372"/>
    </row>
    <row r="142" spans="1:25" ht="13.5" customHeight="1">
      <c r="C142" s="371"/>
      <c r="D142" s="371"/>
      <c r="E142" s="372"/>
    </row>
    <row r="143" spans="1:25" ht="13.5" customHeight="1">
      <c r="C143" s="371"/>
      <c r="D143" s="371"/>
      <c r="E143" s="372"/>
    </row>
    <row r="144" spans="1:25" ht="13.5" customHeight="1">
      <c r="C144" s="371"/>
      <c r="D144" s="371"/>
      <c r="E144" s="372"/>
    </row>
    <row r="145" spans="2:25" ht="13.5" customHeight="1">
      <c r="C145" s="371"/>
      <c r="D145" s="371"/>
      <c r="E145" s="372"/>
    </row>
    <row r="146" spans="2:25" ht="13.5" customHeight="1">
      <c r="C146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函館市読売</v>
      </c>
      <c r="C151" s="314"/>
      <c r="D151" s="314"/>
      <c r="E151" s="314"/>
      <c r="F151" s="313" t="str">
        <f>IF(G4="","",CONCATENATE($A7,G4))</f>
        <v>函館市朝日</v>
      </c>
      <c r="G151" s="314"/>
      <c r="H151" s="314"/>
      <c r="I151" s="314"/>
      <c r="J151" s="313" t="str">
        <f>IF(K4="","",CONCATENATE($A7,K4))</f>
        <v>函館市毎日</v>
      </c>
      <c r="K151" s="314"/>
      <c r="L151" s="314"/>
      <c r="M151" s="314"/>
      <c r="N151" s="313" t="str">
        <f>IF(O4="","",CONCATENATE($A7,O4))</f>
        <v>函館市北海道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函館市函館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  <mergeCell ref="V136:Y136"/>
    <mergeCell ref="R117:U134"/>
    <mergeCell ref="V135:Y135"/>
    <mergeCell ref="S97:U97"/>
    <mergeCell ref="W97:Y97"/>
    <mergeCell ref="V117:Y134"/>
    <mergeCell ref="R135:U135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26</v>
      </c>
      <c r="Z2" s="402" t="s">
        <v>2085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23</v>
      </c>
      <c r="W4" s="493" t="s">
        <v>1</v>
      </c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236</v>
      </c>
      <c r="B6" s="255" t="s">
        <v>1354</v>
      </c>
      <c r="C6" s="252" t="s">
        <v>325</v>
      </c>
      <c r="D6" s="253">
        <v>250</v>
      </c>
      <c r="E6" s="254">
        <v>0</v>
      </c>
      <c r="F6" s="255" t="s">
        <v>1355</v>
      </c>
      <c r="G6" s="252" t="s">
        <v>325</v>
      </c>
      <c r="H6" s="253">
        <v>70</v>
      </c>
      <c r="I6" s="254">
        <v>0</v>
      </c>
      <c r="J6" s="255"/>
      <c r="K6" s="252" t="s">
        <v>639</v>
      </c>
      <c r="L6" s="253" t="s">
        <v>639</v>
      </c>
      <c r="M6" s="254" t="s">
        <v>639</v>
      </c>
      <c r="N6" s="368" t="s">
        <v>1356</v>
      </c>
      <c r="O6" s="344" t="s">
        <v>2711</v>
      </c>
      <c r="P6" s="345">
        <v>1200</v>
      </c>
      <c r="Q6" s="254">
        <v>0</v>
      </c>
      <c r="R6" s="368"/>
      <c r="S6" s="405"/>
      <c r="T6" s="345"/>
      <c r="U6" s="254"/>
      <c r="V6" s="251" t="s">
        <v>1357</v>
      </c>
      <c r="W6" s="252" t="s">
        <v>327</v>
      </c>
      <c r="X6" s="253">
        <v>370</v>
      </c>
      <c r="Y6" s="254">
        <v>0</v>
      </c>
    </row>
    <row r="7" spans="1:26" s="256" customFormat="1" ht="12.75" customHeight="1">
      <c r="A7" s="496" t="s">
        <v>3</v>
      </c>
      <c r="B7" s="255" t="s">
        <v>1358</v>
      </c>
      <c r="C7" s="252" t="s">
        <v>328</v>
      </c>
      <c r="D7" s="253">
        <v>50</v>
      </c>
      <c r="E7" s="254">
        <v>0</v>
      </c>
      <c r="F7" s="270" t="s">
        <v>2112</v>
      </c>
      <c r="G7" s="252" t="s">
        <v>329</v>
      </c>
      <c r="H7" s="253">
        <v>10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69" t="s">
        <v>1359</v>
      </c>
      <c r="O7" s="347" t="s">
        <v>2221</v>
      </c>
      <c r="P7" s="345">
        <v>385</v>
      </c>
      <c r="Q7" s="254">
        <v>0</v>
      </c>
      <c r="R7" s="369"/>
      <c r="S7" s="274"/>
      <c r="T7" s="345"/>
      <c r="U7" s="254"/>
      <c r="V7" s="255" t="s">
        <v>1360</v>
      </c>
      <c r="W7" s="252" t="s">
        <v>326</v>
      </c>
      <c r="X7" s="253">
        <v>915</v>
      </c>
      <c r="Y7" s="254">
        <v>0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 t="s">
        <v>2113</v>
      </c>
      <c r="G8" s="252" t="s">
        <v>327</v>
      </c>
      <c r="H8" s="253">
        <v>20</v>
      </c>
      <c r="I8" s="254">
        <v>0</v>
      </c>
      <c r="J8" s="270"/>
      <c r="K8" s="252" t="s">
        <v>639</v>
      </c>
      <c r="L8" s="253" t="s">
        <v>639</v>
      </c>
      <c r="M8" s="254" t="s">
        <v>639</v>
      </c>
      <c r="N8" s="369" t="s">
        <v>1361</v>
      </c>
      <c r="O8" s="347" t="s">
        <v>2222</v>
      </c>
      <c r="P8" s="345">
        <v>200</v>
      </c>
      <c r="Q8" s="254">
        <v>0</v>
      </c>
      <c r="R8" s="369"/>
      <c r="S8" s="274"/>
      <c r="T8" s="345"/>
      <c r="U8" s="254"/>
      <c r="V8" s="255" t="s">
        <v>2044</v>
      </c>
      <c r="W8" s="252" t="s">
        <v>2045</v>
      </c>
      <c r="X8" s="253">
        <v>261</v>
      </c>
      <c r="Y8" s="254">
        <v>0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 t="s">
        <v>2114</v>
      </c>
      <c r="G9" s="252" t="s">
        <v>326</v>
      </c>
      <c r="H9" s="253">
        <v>40</v>
      </c>
      <c r="I9" s="254">
        <v>0</v>
      </c>
      <c r="J9" s="270"/>
      <c r="K9" s="252" t="s">
        <v>639</v>
      </c>
      <c r="L9" s="253" t="s">
        <v>639</v>
      </c>
      <c r="M9" s="254" t="s">
        <v>639</v>
      </c>
      <c r="N9" s="369" t="s">
        <v>1363</v>
      </c>
      <c r="O9" s="347" t="s">
        <v>2712</v>
      </c>
      <c r="P9" s="345">
        <v>2060</v>
      </c>
      <c r="Q9" s="254">
        <v>0</v>
      </c>
      <c r="R9" s="369"/>
      <c r="S9" s="274"/>
      <c r="T9" s="345"/>
      <c r="U9" s="254"/>
      <c r="V9" s="255" t="s">
        <v>1362</v>
      </c>
      <c r="W9" s="252" t="s">
        <v>315</v>
      </c>
      <c r="X9" s="253">
        <v>385</v>
      </c>
      <c r="Y9" s="254">
        <v>0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69" t="s">
        <v>1364</v>
      </c>
      <c r="O10" s="347" t="s">
        <v>2713</v>
      </c>
      <c r="P10" s="345">
        <v>1385</v>
      </c>
      <c r="Q10" s="254">
        <v>0</v>
      </c>
      <c r="R10" s="369"/>
      <c r="S10" s="274"/>
      <c r="T10" s="345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 thickBo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69" t="s">
        <v>1365</v>
      </c>
      <c r="O11" s="376" t="s">
        <v>2714</v>
      </c>
      <c r="P11" s="345">
        <v>2055</v>
      </c>
      <c r="Q11" s="254">
        <v>0</v>
      </c>
      <c r="R11" s="369"/>
      <c r="S11" s="274"/>
      <c r="T11" s="345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69" t="s">
        <v>1366</v>
      </c>
      <c r="O12" s="349" t="s">
        <v>2223</v>
      </c>
      <c r="P12" s="345">
        <v>220</v>
      </c>
      <c r="Q12" s="254">
        <v>0</v>
      </c>
      <c r="R12" s="369"/>
      <c r="S12" s="252"/>
      <c r="T12" s="345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69" t="s">
        <v>1367</v>
      </c>
      <c r="O13" s="252" t="s">
        <v>2361</v>
      </c>
      <c r="P13" s="345">
        <v>145</v>
      </c>
      <c r="Q13" s="254">
        <v>0</v>
      </c>
      <c r="R13" s="346"/>
      <c r="S13" s="274"/>
      <c r="T13" s="345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55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/>
      <c r="T24" s="253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10021</v>
      </c>
      <c r="B45" s="258"/>
      <c r="C45" s="260" t="str">
        <f>IF(D45=0,"","計")</f>
        <v>計</v>
      </c>
      <c r="D45" s="261">
        <f>SUBTOTAL(9,D6:D44)</f>
        <v>300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7650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1931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>
        <v>23</v>
      </c>
      <c r="W47" s="493" t="s">
        <v>1</v>
      </c>
      <c r="X47" s="494"/>
      <c r="Y47" s="495"/>
    </row>
    <row r="48" spans="1:25" s="269" customFormat="1" ht="12.75" customHeight="1" thickBo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342" t="s">
        <v>641</v>
      </c>
      <c r="P48" s="247" t="s">
        <v>642</v>
      </c>
      <c r="Q48" s="248"/>
      <c r="R48" s="245" t="s">
        <v>640</v>
      </c>
      <c r="S48" s="342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336</v>
      </c>
      <c r="B49" s="255" t="s">
        <v>1368</v>
      </c>
      <c r="C49" s="252" t="s">
        <v>330</v>
      </c>
      <c r="D49" s="253">
        <v>210</v>
      </c>
      <c r="E49" s="254">
        <v>0</v>
      </c>
      <c r="F49" s="255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69" t="s">
        <v>1369</v>
      </c>
      <c r="O49" s="344" t="s">
        <v>2838</v>
      </c>
      <c r="P49" s="350">
        <v>2755</v>
      </c>
      <c r="Q49" s="254">
        <v>0</v>
      </c>
      <c r="R49" s="369"/>
      <c r="S49" s="405"/>
      <c r="T49" s="350"/>
      <c r="U49" s="254"/>
      <c r="V49" s="255" t="s">
        <v>1370</v>
      </c>
      <c r="W49" s="252" t="s">
        <v>330</v>
      </c>
      <c r="X49" s="271">
        <v>756</v>
      </c>
      <c r="Y49" s="254">
        <v>0</v>
      </c>
    </row>
    <row r="50" spans="1:25" s="256" customFormat="1" ht="12.75" customHeight="1">
      <c r="A50" s="496" t="s">
        <v>4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69" t="s">
        <v>1371</v>
      </c>
      <c r="O50" s="347" t="s">
        <v>2715</v>
      </c>
      <c r="P50" s="350">
        <v>4705</v>
      </c>
      <c r="Q50" s="254">
        <v>0</v>
      </c>
      <c r="R50" s="369"/>
      <c r="S50" s="274"/>
      <c r="T50" s="350"/>
      <c r="U50" s="254"/>
      <c r="V50" s="255" t="s">
        <v>1372</v>
      </c>
      <c r="W50" s="252" t="s">
        <v>331</v>
      </c>
      <c r="X50" s="271">
        <v>93</v>
      </c>
      <c r="Y50" s="254">
        <v>0</v>
      </c>
    </row>
    <row r="51" spans="1:25" s="256" customFormat="1" ht="12.75" customHeight="1" thickBo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69" t="s">
        <v>1373</v>
      </c>
      <c r="O51" s="348" t="s">
        <v>2716</v>
      </c>
      <c r="P51" s="350">
        <v>885</v>
      </c>
      <c r="Q51" s="254">
        <v>0</v>
      </c>
      <c r="R51" s="369"/>
      <c r="S51" s="274"/>
      <c r="T51" s="350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55" t="s">
        <v>1374</v>
      </c>
      <c r="O52" s="252" t="s">
        <v>2717</v>
      </c>
      <c r="P52" s="271">
        <v>430</v>
      </c>
      <c r="Q52" s="254">
        <v>0</v>
      </c>
      <c r="R52" s="270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/>
      <c r="T56" s="275"/>
      <c r="U56" s="254"/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/>
      <c r="T57" s="275"/>
      <c r="U57" s="254"/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9834</v>
      </c>
      <c r="B75" s="279"/>
      <c r="C75" s="260" t="str">
        <f>IF(D75=0,"","計")</f>
        <v>計</v>
      </c>
      <c r="D75" s="275">
        <f>SUBTOTAL(9,D49:D74)</f>
        <v>210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8775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>計</v>
      </c>
      <c r="X75" s="275">
        <f>SUBTOTAL(9,X49:X74)</f>
        <v>849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80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19855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MOKUJI!B31</f>
        <v>45078</v>
      </c>
      <c r="W136" s="522"/>
      <c r="X136" s="522"/>
      <c r="Y136" s="522"/>
    </row>
    <row r="137" spans="1:25" s="395" customFormat="1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北斗市読売</v>
      </c>
      <c r="C151" s="314"/>
      <c r="D151" s="314"/>
      <c r="E151" s="314"/>
      <c r="F151" s="313" t="str">
        <f>IF(G4="","",CONCATENATE($A7,G4))</f>
        <v>北斗市朝日</v>
      </c>
      <c r="G151" s="314"/>
      <c r="H151" s="314"/>
      <c r="I151" s="314"/>
      <c r="J151" s="313" t="str">
        <f>IF(K4="","",CONCATENATE($A7,K4))</f>
        <v>北斗市毎日</v>
      </c>
      <c r="K151" s="314"/>
      <c r="L151" s="314"/>
      <c r="M151" s="314"/>
      <c r="N151" s="313" t="str">
        <f>IF(O4="","",CONCATENATE($A7,O4))</f>
        <v>北斗市北海道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北斗市函館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亀田郡読売</v>
      </c>
      <c r="C153" s="317"/>
      <c r="D153" s="317"/>
      <c r="E153" s="317"/>
      <c r="F153" s="316" t="str">
        <f>IF(G47="","",CONCATENATE($A50,G47))</f>
        <v>亀田郡朝日</v>
      </c>
      <c r="G153" s="317"/>
      <c r="H153" s="317"/>
      <c r="I153" s="317"/>
      <c r="J153" s="316" t="str">
        <f>IF(K47="","",CONCATENATE($A50,K47))</f>
        <v>亀田郡毎日</v>
      </c>
      <c r="K153" s="317"/>
      <c r="L153" s="317"/>
      <c r="M153" s="317"/>
      <c r="N153" s="316" t="str">
        <f>IF(O47="","",CONCATENATE($A50,O47))</f>
        <v>亀田郡北海道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>亀田郡函館</v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J135:M135"/>
    <mergeCell ref="J117:M134"/>
    <mergeCell ref="K97:M97"/>
    <mergeCell ref="K77:M77"/>
    <mergeCell ref="O77:Q77"/>
    <mergeCell ref="A80:A87"/>
    <mergeCell ref="C77:E77"/>
    <mergeCell ref="G77:I77"/>
    <mergeCell ref="A7:A14"/>
    <mergeCell ref="A50:A57"/>
    <mergeCell ref="C47:E47"/>
    <mergeCell ref="G47:I47"/>
    <mergeCell ref="A1:B1"/>
    <mergeCell ref="A2:B2"/>
    <mergeCell ref="J1:M1"/>
    <mergeCell ref="C1:G1"/>
    <mergeCell ref="H1:I1"/>
    <mergeCell ref="C2:G2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27</v>
      </c>
      <c r="Z2" s="402" t="s">
        <v>2084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23</v>
      </c>
      <c r="W4" s="493" t="s">
        <v>1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333</v>
      </c>
      <c r="B6" s="270" t="s">
        <v>1375</v>
      </c>
      <c r="C6" s="252" t="s">
        <v>332</v>
      </c>
      <c r="D6" s="253">
        <v>60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21" t="s">
        <v>1376</v>
      </c>
      <c r="O6" s="252" t="s">
        <v>2362</v>
      </c>
      <c r="P6" s="253">
        <v>60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 t="s">
        <v>1377</v>
      </c>
      <c r="W6" s="252" t="s">
        <v>332</v>
      </c>
      <c r="X6" s="253">
        <v>461</v>
      </c>
      <c r="Y6" s="254">
        <v>0</v>
      </c>
    </row>
    <row r="7" spans="1:26" s="256" customFormat="1" ht="12.75" customHeight="1">
      <c r="A7" s="496" t="s">
        <v>5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 t="s">
        <v>1378</v>
      </c>
      <c r="O7" s="252" t="s">
        <v>2363</v>
      </c>
      <c r="P7" s="253">
        <v>95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 t="s">
        <v>1379</v>
      </c>
      <c r="O8" s="252" t="s">
        <v>2781</v>
      </c>
      <c r="P8" s="253">
        <v>985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 t="s">
        <v>1380</v>
      </c>
      <c r="O9" s="252" t="s">
        <v>2364</v>
      </c>
      <c r="P9" s="253">
        <v>735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 t="s">
        <v>1099</v>
      </c>
      <c r="O10" s="252" t="s">
        <v>2365</v>
      </c>
      <c r="P10" s="253">
        <v>95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 t="s">
        <v>1100</v>
      </c>
      <c r="O11" s="252" t="s">
        <v>2366</v>
      </c>
      <c r="P11" s="253">
        <v>40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 t="s">
        <v>1381</v>
      </c>
      <c r="O12" s="252" t="s">
        <v>2367</v>
      </c>
      <c r="P12" s="253">
        <v>115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2646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2125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461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2646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MOKUJI!B32</f>
        <v>45215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上磯郡読売</v>
      </c>
      <c r="C151" s="314"/>
      <c r="D151" s="314"/>
      <c r="E151" s="314"/>
      <c r="F151" s="313" t="str">
        <f>IF(G4="","",CONCATENATE($A7,G4))</f>
        <v>上磯郡朝日</v>
      </c>
      <c r="G151" s="314"/>
      <c r="H151" s="314"/>
      <c r="I151" s="314"/>
      <c r="J151" s="313" t="str">
        <f>IF(K4="","",CONCATENATE($A7,K4))</f>
        <v>上磯郡毎日</v>
      </c>
      <c r="K151" s="314"/>
      <c r="L151" s="314"/>
      <c r="M151" s="314"/>
      <c r="N151" s="313" t="str">
        <f>IF(O4="","",CONCATENATE($A7,O4))</f>
        <v>上磯郡北海道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上磯郡函館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28</v>
      </c>
      <c r="Z2" s="402" t="s">
        <v>2083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23</v>
      </c>
      <c r="S4" s="493" t="s">
        <v>1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331</v>
      </c>
      <c r="B6" s="270" t="s">
        <v>1382</v>
      </c>
      <c r="C6" s="252" t="s">
        <v>2782</v>
      </c>
      <c r="D6" s="253">
        <v>265</v>
      </c>
      <c r="E6" s="254">
        <v>0</v>
      </c>
      <c r="F6" s="270"/>
      <c r="G6" s="252" t="s">
        <v>639</v>
      </c>
      <c r="H6" s="253" t="s">
        <v>639</v>
      </c>
      <c r="I6" s="254" t="s">
        <v>639</v>
      </c>
      <c r="J6" s="351"/>
      <c r="K6" s="252" t="s">
        <v>639</v>
      </c>
      <c r="L6" s="253" t="s">
        <v>639</v>
      </c>
      <c r="M6" s="254" t="s">
        <v>639</v>
      </c>
      <c r="N6" s="352" t="s">
        <v>1383</v>
      </c>
      <c r="O6" s="252" t="s">
        <v>2783</v>
      </c>
      <c r="P6" s="253">
        <v>950</v>
      </c>
      <c r="Q6" s="254">
        <v>0</v>
      </c>
      <c r="R6" s="321" t="s">
        <v>893</v>
      </c>
      <c r="S6" s="252" t="s">
        <v>334</v>
      </c>
      <c r="T6" s="253">
        <v>290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6</v>
      </c>
      <c r="B7" s="270" t="s">
        <v>2053</v>
      </c>
      <c r="C7" s="252" t="s">
        <v>335</v>
      </c>
      <c r="D7" s="253">
        <v>15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1384</v>
      </c>
      <c r="O7" s="252" t="s">
        <v>2368</v>
      </c>
      <c r="P7" s="253">
        <v>70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351"/>
      <c r="K8" s="252" t="s">
        <v>639</v>
      </c>
      <c r="L8" s="253" t="s">
        <v>639</v>
      </c>
      <c r="M8" s="254" t="s">
        <v>639</v>
      </c>
      <c r="N8" s="351" t="s">
        <v>1385</v>
      </c>
      <c r="O8" s="252" t="s">
        <v>2369</v>
      </c>
      <c r="P8" s="253">
        <v>820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1386</v>
      </c>
      <c r="O9" s="252" t="s">
        <v>2370</v>
      </c>
      <c r="P9" s="253">
        <v>175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1387</v>
      </c>
      <c r="O10" s="252" t="s">
        <v>2371</v>
      </c>
      <c r="P10" s="253">
        <v>90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1388</v>
      </c>
      <c r="O11" s="252" t="s">
        <v>2372</v>
      </c>
      <c r="P11" s="253">
        <v>110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1389</v>
      </c>
      <c r="O12" s="252" t="s">
        <v>2373</v>
      </c>
      <c r="P12" s="253">
        <v>20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1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1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1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2805</v>
      </c>
      <c r="B45" s="258"/>
      <c r="C45" s="260" t="str">
        <f>IF(D45=0,"","計")</f>
        <v>計</v>
      </c>
      <c r="D45" s="261">
        <f>SUBTOTAL(9,D6:D44)</f>
        <v>280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2235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290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23</v>
      </c>
      <c r="S47" s="493" t="s">
        <v>1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342</v>
      </c>
      <c r="B49" s="270" t="s">
        <v>1390</v>
      </c>
      <c r="C49" s="252" t="s">
        <v>2822</v>
      </c>
      <c r="D49" s="253">
        <v>490</v>
      </c>
      <c r="E49" s="254">
        <v>0</v>
      </c>
      <c r="F49" s="351" t="s">
        <v>1392</v>
      </c>
      <c r="G49" s="252" t="s">
        <v>336</v>
      </c>
      <c r="H49" s="253">
        <v>40</v>
      </c>
      <c r="I49" s="254">
        <v>0</v>
      </c>
      <c r="J49" s="351" t="s">
        <v>1393</v>
      </c>
      <c r="K49" s="252" t="s">
        <v>336</v>
      </c>
      <c r="L49" s="271">
        <v>60</v>
      </c>
      <c r="M49" s="254">
        <v>0</v>
      </c>
      <c r="N49" s="351" t="s">
        <v>1261</v>
      </c>
      <c r="O49" s="252" t="s">
        <v>2374</v>
      </c>
      <c r="P49" s="271">
        <v>675</v>
      </c>
      <c r="Q49" s="254">
        <v>0</v>
      </c>
      <c r="R49" s="270" t="s">
        <v>894</v>
      </c>
      <c r="S49" s="252" t="s">
        <v>2435</v>
      </c>
      <c r="T49" s="271">
        <v>239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7</v>
      </c>
      <c r="B50" s="270" t="s">
        <v>1391</v>
      </c>
      <c r="C50" s="252" t="s">
        <v>336</v>
      </c>
      <c r="D50" s="253">
        <v>230</v>
      </c>
      <c r="E50" s="254">
        <v>0</v>
      </c>
      <c r="F50" s="351"/>
      <c r="G50" s="252" t="s">
        <v>639</v>
      </c>
      <c r="H50" s="253" t="s">
        <v>639</v>
      </c>
      <c r="I50" s="254" t="s">
        <v>639</v>
      </c>
      <c r="J50" s="351"/>
      <c r="K50" s="252" t="s">
        <v>639</v>
      </c>
      <c r="L50" s="271" t="s">
        <v>639</v>
      </c>
      <c r="M50" s="254" t="s">
        <v>639</v>
      </c>
      <c r="N50" s="351" t="s">
        <v>1394</v>
      </c>
      <c r="O50" s="252" t="s">
        <v>2375</v>
      </c>
      <c r="P50" s="271">
        <v>490</v>
      </c>
      <c r="Q50" s="254">
        <v>0</v>
      </c>
      <c r="R50" s="270" t="s">
        <v>895</v>
      </c>
      <c r="S50" s="252" t="s">
        <v>896</v>
      </c>
      <c r="T50" s="271">
        <v>91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 t="s">
        <v>2034</v>
      </c>
      <c r="C51" s="252" t="s">
        <v>2035</v>
      </c>
      <c r="D51" s="253">
        <v>30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1395</v>
      </c>
      <c r="O51" s="252" t="s">
        <v>2376</v>
      </c>
      <c r="P51" s="271">
        <v>270</v>
      </c>
      <c r="Q51" s="254">
        <v>0</v>
      </c>
      <c r="R51" s="270" t="s">
        <v>897</v>
      </c>
      <c r="S51" s="252" t="s">
        <v>336</v>
      </c>
      <c r="T51" s="271">
        <v>68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 t="s">
        <v>2040</v>
      </c>
      <c r="C52" s="252" t="s">
        <v>2039</v>
      </c>
      <c r="D52" s="253">
        <v>20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1396</v>
      </c>
      <c r="O52" s="252" t="s">
        <v>2377</v>
      </c>
      <c r="P52" s="271">
        <v>2255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 t="s">
        <v>2041</v>
      </c>
      <c r="C53" s="252" t="s">
        <v>337</v>
      </c>
      <c r="D53" s="253">
        <v>30</v>
      </c>
      <c r="E53" s="254">
        <v>0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4988</v>
      </c>
      <c r="B75" s="279"/>
      <c r="C75" s="260" t="str">
        <f>IF(D75=0,"","計")</f>
        <v>計</v>
      </c>
      <c r="D75" s="275">
        <f>SUBTOTAL(9,D49:D74)</f>
        <v>800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40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60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3690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398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80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7793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MOKUJI!B33</f>
        <v>45139</v>
      </c>
      <c r="W136" s="522"/>
      <c r="X136" s="522"/>
      <c r="Y136" s="522"/>
    </row>
    <row r="137" spans="1:25" ht="13.5" customHeight="1">
      <c r="A137" s="394" t="s">
        <v>2123</v>
      </c>
    </row>
    <row r="138" spans="1:25" ht="13.5" customHeight="1">
      <c r="C138" s="373"/>
      <c r="D138" s="373"/>
      <c r="E138" s="374"/>
    </row>
    <row r="139" spans="1:25" ht="13.5" customHeight="1">
      <c r="C139" s="373"/>
      <c r="D139" s="373"/>
      <c r="E139" s="374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松前郡読売</v>
      </c>
      <c r="C151" s="314"/>
      <c r="D151" s="314"/>
      <c r="E151" s="314"/>
      <c r="F151" s="313" t="str">
        <f>IF(G4="","",CONCATENATE($A7,G4))</f>
        <v>松前郡朝日</v>
      </c>
      <c r="G151" s="314"/>
      <c r="H151" s="314"/>
      <c r="I151" s="314"/>
      <c r="J151" s="313" t="str">
        <f>IF(K4="","",CONCATENATE($A7,K4))</f>
        <v>松前郡毎日</v>
      </c>
      <c r="K151" s="314"/>
      <c r="L151" s="314"/>
      <c r="M151" s="314"/>
      <c r="N151" s="313" t="str">
        <f>IF(O4="","",CONCATENATE($A7,O4))</f>
        <v>松前郡北海道</v>
      </c>
      <c r="O151" s="314"/>
      <c r="P151" s="314"/>
      <c r="Q151" s="314"/>
      <c r="R151" s="313" t="str">
        <f>IF(S4="","",CONCATENATE($A7,S4))</f>
        <v>松前郡函館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茅部郡読売</v>
      </c>
      <c r="C153" s="317"/>
      <c r="D153" s="317"/>
      <c r="E153" s="317"/>
      <c r="F153" s="316" t="str">
        <f>IF(G47="","",CONCATENATE($A50,G47))</f>
        <v>茅部郡朝日</v>
      </c>
      <c r="G153" s="317"/>
      <c r="H153" s="317"/>
      <c r="I153" s="317"/>
      <c r="J153" s="316" t="str">
        <f>IF(K47="","",CONCATENATE($A50,K47))</f>
        <v>茅部郡毎日</v>
      </c>
      <c r="K153" s="317"/>
      <c r="L153" s="317"/>
      <c r="M153" s="317"/>
      <c r="N153" s="316" t="str">
        <f>IF(O47="","",CONCATENATE($A50,O47))</f>
        <v>茅部郡北海道</v>
      </c>
      <c r="O153" s="317"/>
      <c r="P153" s="317"/>
      <c r="Q153" s="317"/>
      <c r="R153" s="316" t="str">
        <f>IF(S47="","",CONCATENATE($A50,S47))</f>
        <v>茅部郡函館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W1:X1"/>
    <mergeCell ref="U1:V1"/>
    <mergeCell ref="W47:Y47"/>
    <mergeCell ref="S4:U4"/>
    <mergeCell ref="R2:X2"/>
    <mergeCell ref="W4:Y4"/>
    <mergeCell ref="S1:T1"/>
    <mergeCell ref="A80:A87"/>
    <mergeCell ref="A50:A57"/>
    <mergeCell ref="G47:I47"/>
    <mergeCell ref="G77:I77"/>
    <mergeCell ref="L2:M2"/>
    <mergeCell ref="A7:A14"/>
    <mergeCell ref="J2:K2"/>
    <mergeCell ref="N2:O2"/>
    <mergeCell ref="N1:O1"/>
    <mergeCell ref="Q1:R1"/>
    <mergeCell ref="K4:M4"/>
    <mergeCell ref="O4:Q4"/>
    <mergeCell ref="P2:Q2"/>
    <mergeCell ref="J1:M1"/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29</v>
      </c>
      <c r="Z2" s="402" t="s">
        <v>2082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347</v>
      </c>
      <c r="B6" s="351" t="s">
        <v>2316</v>
      </c>
      <c r="C6" s="252" t="s">
        <v>338</v>
      </c>
      <c r="D6" s="253">
        <v>320</v>
      </c>
      <c r="E6" s="254">
        <v>0</v>
      </c>
      <c r="F6" s="351" t="s">
        <v>2317</v>
      </c>
      <c r="G6" s="252" t="s">
        <v>338</v>
      </c>
      <c r="H6" s="253">
        <v>140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2318</v>
      </c>
      <c r="O6" s="252" t="s">
        <v>2734</v>
      </c>
      <c r="P6" s="253">
        <v>1005</v>
      </c>
      <c r="Q6" s="254">
        <v>0</v>
      </c>
      <c r="R6" s="352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8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2319</v>
      </c>
      <c r="O7" s="252" t="s">
        <v>2735</v>
      </c>
      <c r="P7" s="253">
        <v>70</v>
      </c>
      <c r="Q7" s="254">
        <v>0</v>
      </c>
      <c r="R7" s="270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2320</v>
      </c>
      <c r="O8" s="252" t="s">
        <v>2736</v>
      </c>
      <c r="P8" s="253">
        <v>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1570</v>
      </c>
      <c r="B45" s="258"/>
      <c r="C45" s="260" t="str">
        <f>IF(D45=0,"","計")</f>
        <v>計</v>
      </c>
      <c r="D45" s="261">
        <f>SUBTOTAL(9,D6:D44)</f>
        <v>320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1110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346</v>
      </c>
      <c r="B49" s="351" t="s">
        <v>2321</v>
      </c>
      <c r="C49" s="252" t="s">
        <v>339</v>
      </c>
      <c r="D49" s="253">
        <v>270</v>
      </c>
      <c r="E49" s="254">
        <v>0</v>
      </c>
      <c r="F49" s="351" t="s">
        <v>2329</v>
      </c>
      <c r="G49" s="252" t="s">
        <v>339</v>
      </c>
      <c r="H49" s="253">
        <v>60</v>
      </c>
      <c r="I49" s="254">
        <v>0</v>
      </c>
      <c r="J49" s="351"/>
      <c r="K49" s="252" t="s">
        <v>639</v>
      </c>
      <c r="L49" s="271" t="s">
        <v>639</v>
      </c>
      <c r="M49" s="254" t="s">
        <v>639</v>
      </c>
      <c r="N49" s="351" t="s">
        <v>2322</v>
      </c>
      <c r="O49" s="252" t="s">
        <v>2378</v>
      </c>
      <c r="P49" s="271">
        <v>345</v>
      </c>
      <c r="Q49" s="254">
        <v>0</v>
      </c>
      <c r="R49" s="351" t="s">
        <v>2760</v>
      </c>
      <c r="S49" s="252" t="s">
        <v>339</v>
      </c>
      <c r="T49" s="271">
        <v>58</v>
      </c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9</v>
      </c>
      <c r="B50" s="351" t="s">
        <v>2323</v>
      </c>
      <c r="C50" s="252" t="s">
        <v>340</v>
      </c>
      <c r="D50" s="253">
        <v>40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2324</v>
      </c>
      <c r="O50" s="252" t="s">
        <v>2784</v>
      </c>
      <c r="P50" s="271">
        <v>2655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2325</v>
      </c>
      <c r="O51" s="252" t="s">
        <v>2379</v>
      </c>
      <c r="P51" s="271">
        <v>55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2326</v>
      </c>
      <c r="O52" s="252" t="s">
        <v>2380</v>
      </c>
      <c r="P52" s="271">
        <v>65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2327</v>
      </c>
      <c r="O53" s="252" t="s">
        <v>2381</v>
      </c>
      <c r="P53" s="271">
        <v>175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 t="s">
        <v>2328</v>
      </c>
      <c r="O54" s="252" t="s">
        <v>2382</v>
      </c>
      <c r="P54" s="271">
        <v>310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351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4033</v>
      </c>
      <c r="B75" s="279"/>
      <c r="C75" s="260" t="str">
        <f>IF(D75=0,"","計")</f>
        <v>計</v>
      </c>
      <c r="D75" s="275">
        <f>SUBTOTAL(9,D49:D74)</f>
        <v>310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60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3605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58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80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5603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MOKUJI!B34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山越郡読売</v>
      </c>
      <c r="C151" s="314"/>
      <c r="D151" s="314"/>
      <c r="E151" s="314"/>
      <c r="F151" s="313" t="str">
        <f>IF(G4="","",CONCATENATE($A7,G4))</f>
        <v>山越郡朝日</v>
      </c>
      <c r="G151" s="314"/>
      <c r="H151" s="314"/>
      <c r="I151" s="314"/>
      <c r="J151" s="313" t="str">
        <f>IF(K4="","",CONCATENATE($A7,K4))</f>
        <v>山越郡毎日</v>
      </c>
      <c r="K151" s="314"/>
      <c r="L151" s="314"/>
      <c r="M151" s="314"/>
      <c r="N151" s="313" t="str">
        <f>IF(O4="","",CONCATENATE($A7,O4))</f>
        <v>山越郡北海道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二海郡読売</v>
      </c>
      <c r="C153" s="317"/>
      <c r="D153" s="317"/>
      <c r="E153" s="317"/>
      <c r="F153" s="316" t="str">
        <f>IF(G47="","",CONCATENATE($A50,G47))</f>
        <v>二海郡朝日</v>
      </c>
      <c r="G153" s="317"/>
      <c r="H153" s="317"/>
      <c r="I153" s="317"/>
      <c r="J153" s="316" t="str">
        <f>IF(K47="","",CONCATENATE($A50,K47))</f>
        <v>二海郡毎日</v>
      </c>
      <c r="K153" s="317"/>
      <c r="L153" s="317"/>
      <c r="M153" s="317"/>
      <c r="N153" s="316" t="str">
        <f>IF(O47="","",CONCATENATE($A50,O47))</f>
        <v>二海郡北海道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  <mergeCell ref="W4:Y4"/>
    <mergeCell ref="W1:X1"/>
    <mergeCell ref="Q1:R1"/>
    <mergeCell ref="U1:V1"/>
    <mergeCell ref="S4:U4"/>
    <mergeCell ref="R2:X2"/>
    <mergeCell ref="P2:Q2"/>
    <mergeCell ref="S1:T1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C97:E97"/>
    <mergeCell ref="G97:I97"/>
    <mergeCell ref="J135:M135"/>
    <mergeCell ref="J117:M134"/>
    <mergeCell ref="F117:I134"/>
    <mergeCell ref="B135:E135"/>
    <mergeCell ref="B117:E134"/>
    <mergeCell ref="F135:I135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30</v>
      </c>
      <c r="Z2" s="402" t="s">
        <v>2081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23</v>
      </c>
      <c r="S4" s="493" t="s">
        <v>1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361</v>
      </c>
      <c r="B6" s="355" t="s">
        <v>1398</v>
      </c>
      <c r="C6" s="252" t="s">
        <v>341</v>
      </c>
      <c r="D6" s="253">
        <v>180</v>
      </c>
      <c r="E6" s="254">
        <v>0</v>
      </c>
      <c r="F6" s="355" t="s">
        <v>1399</v>
      </c>
      <c r="G6" s="252" t="s">
        <v>341</v>
      </c>
      <c r="H6" s="253">
        <v>100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1400</v>
      </c>
      <c r="O6" s="252" t="s">
        <v>2383</v>
      </c>
      <c r="P6" s="253">
        <v>70</v>
      </c>
      <c r="Q6" s="254">
        <v>0</v>
      </c>
      <c r="R6" s="321" t="s">
        <v>898</v>
      </c>
      <c r="S6" s="252" t="s">
        <v>343</v>
      </c>
      <c r="T6" s="253">
        <v>49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10</v>
      </c>
      <c r="B7" s="355" t="s">
        <v>1401</v>
      </c>
      <c r="C7" s="252" t="s">
        <v>342</v>
      </c>
      <c r="D7" s="253">
        <v>25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355"/>
      <c r="K7" s="252" t="s">
        <v>639</v>
      </c>
      <c r="L7" s="253" t="s">
        <v>639</v>
      </c>
      <c r="M7" s="254" t="s">
        <v>639</v>
      </c>
      <c r="N7" s="355" t="s">
        <v>1402</v>
      </c>
      <c r="O7" s="252" t="s">
        <v>2785</v>
      </c>
      <c r="P7" s="253">
        <v>705</v>
      </c>
      <c r="Q7" s="254">
        <v>0</v>
      </c>
      <c r="R7" s="270" t="s">
        <v>899</v>
      </c>
      <c r="S7" s="252" t="s">
        <v>2046</v>
      </c>
      <c r="T7" s="253">
        <v>338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355"/>
      <c r="K8" s="252" t="s">
        <v>639</v>
      </c>
      <c r="L8" s="253" t="s">
        <v>639</v>
      </c>
      <c r="M8" s="254" t="s">
        <v>639</v>
      </c>
      <c r="N8" s="355" t="s">
        <v>1403</v>
      </c>
      <c r="O8" s="252" t="s">
        <v>2384</v>
      </c>
      <c r="P8" s="253">
        <v>45</v>
      </c>
      <c r="Q8" s="254">
        <v>0</v>
      </c>
      <c r="R8" s="270" t="s">
        <v>900</v>
      </c>
      <c r="S8" s="252" t="s">
        <v>342</v>
      </c>
      <c r="T8" s="253">
        <v>98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355"/>
      <c r="K9" s="252" t="s">
        <v>639</v>
      </c>
      <c r="L9" s="253" t="s">
        <v>639</v>
      </c>
      <c r="M9" s="254" t="s">
        <v>639</v>
      </c>
      <c r="N9" s="355" t="s">
        <v>1404</v>
      </c>
      <c r="O9" s="252" t="s">
        <v>2786</v>
      </c>
      <c r="P9" s="253">
        <v>1150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5" t="s">
        <v>1405</v>
      </c>
      <c r="O10" s="252" t="s">
        <v>2726</v>
      </c>
      <c r="P10" s="253">
        <v>280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5" t="s">
        <v>1406</v>
      </c>
      <c r="O11" s="252" t="s">
        <v>2727</v>
      </c>
      <c r="P11" s="253">
        <v>185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5" t="s">
        <v>1407</v>
      </c>
      <c r="O12" s="252" t="s">
        <v>2728</v>
      </c>
      <c r="P12" s="253">
        <v>595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5" t="s">
        <v>1408</v>
      </c>
      <c r="O13" s="252" t="s">
        <v>2443</v>
      </c>
      <c r="P13" s="253">
        <v>160</v>
      </c>
      <c r="Q13" s="254">
        <v>0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5" t="s">
        <v>1409</v>
      </c>
      <c r="O14" s="252" t="s">
        <v>2385</v>
      </c>
      <c r="P14" s="253">
        <v>200</v>
      </c>
      <c r="Q14" s="254">
        <v>0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5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5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5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4180</v>
      </c>
      <c r="B45" s="258"/>
      <c r="C45" s="260" t="str">
        <f>IF(D45=0,"","計")</f>
        <v>計</v>
      </c>
      <c r="D45" s="261">
        <f>SUBTOTAL(9,D6:D44)</f>
        <v>205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3390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485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364</v>
      </c>
      <c r="B49" s="270" t="s">
        <v>839</v>
      </c>
      <c r="C49" s="252" t="s">
        <v>344</v>
      </c>
      <c r="D49" s="253">
        <v>25</v>
      </c>
      <c r="E49" s="254">
        <v>0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5" t="s">
        <v>1410</v>
      </c>
      <c r="O49" s="252" t="s">
        <v>2729</v>
      </c>
      <c r="P49" s="271">
        <v>785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11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5" t="s">
        <v>1411</v>
      </c>
      <c r="O50" s="252" t="s">
        <v>2787</v>
      </c>
      <c r="P50" s="271">
        <v>115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925</v>
      </c>
      <c r="B75" s="279"/>
      <c r="C75" s="260" t="str">
        <f>IF(D75=0,"","計")</f>
        <v>計</v>
      </c>
      <c r="D75" s="275">
        <f>SUBTOTAL(9,D49:D74)</f>
        <v>25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900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80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5105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MOKUJI!B35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桧山郡読売</v>
      </c>
      <c r="C151" s="314"/>
      <c r="D151" s="314"/>
      <c r="E151" s="314"/>
      <c r="F151" s="313" t="str">
        <f>IF(G4="","",CONCATENATE($A7,G4))</f>
        <v>桧山郡朝日</v>
      </c>
      <c r="G151" s="314"/>
      <c r="H151" s="314"/>
      <c r="I151" s="314"/>
      <c r="J151" s="313" t="str">
        <f>IF(K4="","",CONCATENATE($A7,K4))</f>
        <v>桧山郡毎日</v>
      </c>
      <c r="K151" s="314"/>
      <c r="L151" s="314"/>
      <c r="M151" s="314"/>
      <c r="N151" s="313" t="str">
        <f>IF(O4="","",CONCATENATE($A7,O4))</f>
        <v>桧山郡北海道</v>
      </c>
      <c r="O151" s="314"/>
      <c r="P151" s="314"/>
      <c r="Q151" s="314"/>
      <c r="R151" s="313" t="str">
        <f>IF(S4="","",CONCATENATE($A7,S4))</f>
        <v>桧山郡函館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爾志郡読売</v>
      </c>
      <c r="C153" s="317"/>
      <c r="D153" s="317"/>
      <c r="E153" s="317"/>
      <c r="F153" s="316" t="str">
        <f>IF(G47="","",CONCATENATE($A50,G47))</f>
        <v>爾志郡朝日</v>
      </c>
      <c r="G153" s="317"/>
      <c r="H153" s="317"/>
      <c r="I153" s="317"/>
      <c r="J153" s="316" t="str">
        <f>IF(K47="","",CONCATENATE($A50,K47))</f>
        <v>爾志郡毎日</v>
      </c>
      <c r="K153" s="317"/>
      <c r="L153" s="317"/>
      <c r="M153" s="317"/>
      <c r="N153" s="316" t="str">
        <f>IF(O47="","",CONCATENATE($A50,O47))</f>
        <v>爾志郡北海道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31</v>
      </c>
      <c r="Z2" s="402" t="s">
        <v>2080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366</v>
      </c>
      <c r="B6" s="270"/>
      <c r="C6" s="252" t="s">
        <v>639</v>
      </c>
      <c r="D6" s="253" t="s">
        <v>639</v>
      </c>
      <c r="E6" s="254" t="s">
        <v>639</v>
      </c>
      <c r="F6" s="351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 t="s">
        <v>1412</v>
      </c>
      <c r="O6" s="252" t="s">
        <v>2444</v>
      </c>
      <c r="P6" s="253">
        <v>270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12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1413</v>
      </c>
      <c r="O7" s="252" t="s">
        <v>2788</v>
      </c>
      <c r="P7" s="253">
        <v>850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1414</v>
      </c>
      <c r="O8" s="252" t="s">
        <v>2789</v>
      </c>
      <c r="P8" s="253">
        <v>190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1415</v>
      </c>
      <c r="O9" s="252" t="s">
        <v>2445</v>
      </c>
      <c r="P9" s="253">
        <v>400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1416</v>
      </c>
      <c r="O10" s="252" t="s">
        <v>2665</v>
      </c>
      <c r="P10" s="253">
        <v>155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1865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368</v>
      </c>
      <c r="B49" s="351" t="s">
        <v>1417</v>
      </c>
      <c r="C49" s="252" t="s">
        <v>2790</v>
      </c>
      <c r="D49" s="253">
        <v>190</v>
      </c>
      <c r="E49" s="254">
        <v>0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1418</v>
      </c>
      <c r="O49" s="252" t="s">
        <v>2386</v>
      </c>
      <c r="P49" s="271">
        <v>1275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13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270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1465</v>
      </c>
      <c r="B75" s="279"/>
      <c r="C75" s="260" t="str">
        <f>IF(D75=0,"","計")</f>
        <v>計</v>
      </c>
      <c r="D75" s="275">
        <f>SUBTOTAL(9,D49:D74)</f>
        <v>190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1275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customHeight="1" thickBo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342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367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3" t="s">
        <v>1419</v>
      </c>
      <c r="O79" s="344" t="s">
        <v>2791</v>
      </c>
      <c r="P79" s="350">
        <v>155</v>
      </c>
      <c r="Q79" s="254">
        <v>0</v>
      </c>
      <c r="R79" s="270"/>
      <c r="S79" s="252" t="s">
        <v>639</v>
      </c>
      <c r="T79" s="271" t="s">
        <v>639</v>
      </c>
      <c r="U79" s="254" t="s">
        <v>639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 thickBot="1">
      <c r="A80" s="496" t="s">
        <v>14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3" t="s">
        <v>1420</v>
      </c>
      <c r="O80" s="348" t="s">
        <v>345</v>
      </c>
      <c r="P80" s="350">
        <v>70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80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225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225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3555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MOKUJI!J6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久遠郡読売</v>
      </c>
      <c r="C151" s="314"/>
      <c r="D151" s="314"/>
      <c r="E151" s="314"/>
      <c r="F151" s="313" t="str">
        <f>IF(G4="","",CONCATENATE($A7,G4))</f>
        <v>久遠郡朝日</v>
      </c>
      <c r="G151" s="314"/>
      <c r="H151" s="314"/>
      <c r="I151" s="314"/>
      <c r="J151" s="313" t="str">
        <f>IF(K4="","",CONCATENATE($A7,K4))</f>
        <v>久遠郡毎日</v>
      </c>
      <c r="K151" s="314"/>
      <c r="L151" s="314"/>
      <c r="M151" s="314"/>
      <c r="N151" s="313" t="str">
        <f>IF(O4="","",CONCATENATE($A7,O4))</f>
        <v>久遠郡北海道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瀬棚郡読売</v>
      </c>
      <c r="C153" s="317"/>
      <c r="D153" s="317"/>
      <c r="E153" s="317"/>
      <c r="F153" s="316" t="str">
        <f>IF(G47="","",CONCATENATE($A50,G47))</f>
        <v>瀬棚郡朝日</v>
      </c>
      <c r="G153" s="317"/>
      <c r="H153" s="317"/>
      <c r="I153" s="317"/>
      <c r="J153" s="316" t="str">
        <f>IF(K47="","",CONCATENATE($A50,K47))</f>
        <v>瀬棚郡毎日</v>
      </c>
      <c r="K153" s="317"/>
      <c r="L153" s="317"/>
      <c r="M153" s="317"/>
      <c r="N153" s="316" t="str">
        <f>IF(O47="","",CONCATENATE($A50,O47))</f>
        <v>瀬棚郡北海道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奥尻郡読売</v>
      </c>
      <c r="C155" s="317"/>
      <c r="D155" s="317"/>
      <c r="E155" s="317"/>
      <c r="F155" s="316" t="str">
        <f>IF(G77="","",CONCATENATE($A80,G77))</f>
        <v>奥尻郡朝日</v>
      </c>
      <c r="G155" s="317"/>
      <c r="H155" s="317"/>
      <c r="I155" s="317"/>
      <c r="J155" s="316" t="str">
        <f>IF(K77="","",CONCATENATE($A80,K77))</f>
        <v>奥尻郡毎日</v>
      </c>
      <c r="K155" s="317"/>
      <c r="L155" s="317"/>
      <c r="M155" s="317"/>
      <c r="N155" s="316" t="str">
        <f>IF(O77="","",CONCATENATE($A80,O77))</f>
        <v>奥尻郡北海道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P2:Q2"/>
    <mergeCell ref="N2:O2"/>
    <mergeCell ref="W1:X1"/>
    <mergeCell ref="U1:V1"/>
    <mergeCell ref="R2:X2"/>
    <mergeCell ref="S1:T1"/>
    <mergeCell ref="Q1:R1"/>
    <mergeCell ref="N1:O1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J2:K2"/>
    <mergeCell ref="J1:M1"/>
    <mergeCell ref="L2:M2"/>
    <mergeCell ref="G4:I4"/>
    <mergeCell ref="C4:E4"/>
    <mergeCell ref="H2:I2"/>
    <mergeCell ref="K4:M4"/>
    <mergeCell ref="F135:I135"/>
    <mergeCell ref="B117:E134"/>
    <mergeCell ref="B135:E135"/>
    <mergeCell ref="F117:I134"/>
    <mergeCell ref="C77:E77"/>
    <mergeCell ref="G77:I77"/>
    <mergeCell ref="A100:A107"/>
    <mergeCell ref="A80:A87"/>
    <mergeCell ref="C97:E97"/>
    <mergeCell ref="G97:I97"/>
    <mergeCell ref="A117:A124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6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32</v>
      </c>
      <c r="Z2" s="402" t="s">
        <v>2079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204</v>
      </c>
      <c r="B6" s="355" t="s">
        <v>1421</v>
      </c>
      <c r="C6" s="252" t="s">
        <v>346</v>
      </c>
      <c r="D6" s="253">
        <v>315</v>
      </c>
      <c r="E6" s="254">
        <v>0</v>
      </c>
      <c r="F6" s="355" t="s">
        <v>1422</v>
      </c>
      <c r="G6" s="252" t="s">
        <v>347</v>
      </c>
      <c r="H6" s="253">
        <v>90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1425</v>
      </c>
      <c r="O6" s="344" t="s">
        <v>2224</v>
      </c>
      <c r="P6" s="345">
        <v>3735</v>
      </c>
      <c r="Q6" s="254">
        <v>0</v>
      </c>
      <c r="R6" s="391"/>
      <c r="S6" s="405"/>
      <c r="T6" s="345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15</v>
      </c>
      <c r="B7" s="355" t="s">
        <v>1423</v>
      </c>
      <c r="C7" s="252" t="s">
        <v>348</v>
      </c>
      <c r="D7" s="253">
        <v>410</v>
      </c>
      <c r="E7" s="254">
        <v>0</v>
      </c>
      <c r="F7" s="355" t="s">
        <v>1424</v>
      </c>
      <c r="G7" s="252" t="s">
        <v>349</v>
      </c>
      <c r="H7" s="253">
        <v>190</v>
      </c>
      <c r="I7" s="254">
        <v>0</v>
      </c>
      <c r="J7" s="355"/>
      <c r="K7" s="252" t="s">
        <v>639</v>
      </c>
      <c r="L7" s="253" t="s">
        <v>639</v>
      </c>
      <c r="M7" s="254" t="s">
        <v>639</v>
      </c>
      <c r="N7" s="355" t="s">
        <v>1428</v>
      </c>
      <c r="O7" s="347" t="s">
        <v>2225</v>
      </c>
      <c r="P7" s="345">
        <v>1835</v>
      </c>
      <c r="Q7" s="254">
        <v>0</v>
      </c>
      <c r="R7" s="391"/>
      <c r="S7" s="274"/>
      <c r="T7" s="345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355" t="s">
        <v>1426</v>
      </c>
      <c r="C8" s="252" t="s">
        <v>350</v>
      </c>
      <c r="D8" s="253">
        <v>280</v>
      </c>
      <c r="E8" s="254">
        <v>0</v>
      </c>
      <c r="F8" s="355" t="s">
        <v>1427</v>
      </c>
      <c r="G8" s="252" t="s">
        <v>351</v>
      </c>
      <c r="H8" s="253">
        <v>80</v>
      </c>
      <c r="I8" s="254">
        <v>0</v>
      </c>
      <c r="J8" s="355"/>
      <c r="K8" s="252" t="s">
        <v>639</v>
      </c>
      <c r="L8" s="253" t="s">
        <v>639</v>
      </c>
      <c r="M8" s="254" t="s">
        <v>639</v>
      </c>
      <c r="N8" s="355" t="s">
        <v>1430</v>
      </c>
      <c r="O8" s="347" t="s">
        <v>2226</v>
      </c>
      <c r="P8" s="345">
        <v>3885</v>
      </c>
      <c r="Q8" s="254">
        <v>0</v>
      </c>
      <c r="R8" s="391"/>
      <c r="S8" s="274"/>
      <c r="T8" s="345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389" t="s">
        <v>830</v>
      </c>
      <c r="C9" s="252" t="s">
        <v>352</v>
      </c>
      <c r="D9" s="253">
        <v>400</v>
      </c>
      <c r="E9" s="254">
        <v>0</v>
      </c>
      <c r="F9" s="355" t="s">
        <v>1429</v>
      </c>
      <c r="G9" s="252" t="s">
        <v>353</v>
      </c>
      <c r="H9" s="253">
        <v>80</v>
      </c>
      <c r="I9" s="254">
        <v>0</v>
      </c>
      <c r="J9" s="355"/>
      <c r="K9" s="252" t="s">
        <v>639</v>
      </c>
      <c r="L9" s="253" t="s">
        <v>639</v>
      </c>
      <c r="M9" s="254" t="s">
        <v>639</v>
      </c>
      <c r="N9" s="355" t="s">
        <v>1433</v>
      </c>
      <c r="O9" s="347" t="s">
        <v>2227</v>
      </c>
      <c r="P9" s="345">
        <v>2635</v>
      </c>
      <c r="Q9" s="254">
        <v>0</v>
      </c>
      <c r="R9" s="391"/>
      <c r="S9" s="274"/>
      <c r="T9" s="345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355" t="s">
        <v>1431</v>
      </c>
      <c r="C10" s="252" t="s">
        <v>354</v>
      </c>
      <c r="D10" s="253">
        <v>440</v>
      </c>
      <c r="E10" s="254">
        <v>0</v>
      </c>
      <c r="F10" s="355" t="s">
        <v>1432</v>
      </c>
      <c r="G10" s="252" t="s">
        <v>354</v>
      </c>
      <c r="H10" s="253">
        <v>120</v>
      </c>
      <c r="I10" s="254">
        <v>0</v>
      </c>
      <c r="J10" s="355"/>
      <c r="K10" s="252" t="s">
        <v>639</v>
      </c>
      <c r="L10" s="253" t="s">
        <v>639</v>
      </c>
      <c r="M10" s="254" t="s">
        <v>639</v>
      </c>
      <c r="N10" s="355" t="s">
        <v>1436</v>
      </c>
      <c r="O10" s="347" t="s">
        <v>2228</v>
      </c>
      <c r="P10" s="345">
        <v>4215</v>
      </c>
      <c r="Q10" s="254">
        <v>0</v>
      </c>
      <c r="R10" s="391"/>
      <c r="S10" s="274"/>
      <c r="T10" s="345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355" t="s">
        <v>1434</v>
      </c>
      <c r="C11" s="252" t="s">
        <v>351</v>
      </c>
      <c r="D11" s="253">
        <v>260</v>
      </c>
      <c r="E11" s="254">
        <v>0</v>
      </c>
      <c r="F11" s="355" t="s">
        <v>1435</v>
      </c>
      <c r="G11" s="252" t="s">
        <v>348</v>
      </c>
      <c r="H11" s="253">
        <v>270</v>
      </c>
      <c r="I11" s="254">
        <v>0</v>
      </c>
      <c r="J11" s="355"/>
      <c r="K11" s="252" t="s">
        <v>639</v>
      </c>
      <c r="L11" s="253" t="s">
        <v>639</v>
      </c>
      <c r="M11" s="254" t="s">
        <v>639</v>
      </c>
      <c r="N11" s="355" t="s">
        <v>1439</v>
      </c>
      <c r="O11" s="347" t="s">
        <v>2792</v>
      </c>
      <c r="P11" s="345">
        <v>2210</v>
      </c>
      <c r="Q11" s="254">
        <v>0</v>
      </c>
      <c r="R11" s="391"/>
      <c r="S11" s="274"/>
      <c r="T11" s="345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355" t="s">
        <v>1437</v>
      </c>
      <c r="C12" s="252" t="s">
        <v>355</v>
      </c>
      <c r="D12" s="253">
        <v>150</v>
      </c>
      <c r="E12" s="254">
        <v>0</v>
      </c>
      <c r="F12" s="355" t="s">
        <v>1438</v>
      </c>
      <c r="G12" s="252" t="s">
        <v>356</v>
      </c>
      <c r="H12" s="253">
        <v>170</v>
      </c>
      <c r="I12" s="254">
        <v>0</v>
      </c>
      <c r="J12" s="355"/>
      <c r="K12" s="252" t="s">
        <v>639</v>
      </c>
      <c r="L12" s="253" t="s">
        <v>639</v>
      </c>
      <c r="M12" s="254" t="s">
        <v>639</v>
      </c>
      <c r="N12" s="355" t="s">
        <v>1443</v>
      </c>
      <c r="O12" s="347" t="s">
        <v>2229</v>
      </c>
      <c r="P12" s="345">
        <v>4590</v>
      </c>
      <c r="Q12" s="254">
        <v>0</v>
      </c>
      <c r="R12" s="391"/>
      <c r="S12" s="274"/>
      <c r="T12" s="345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355" t="s">
        <v>1440</v>
      </c>
      <c r="C13" s="252" t="s">
        <v>353</v>
      </c>
      <c r="D13" s="253">
        <v>360</v>
      </c>
      <c r="E13" s="254">
        <v>0</v>
      </c>
      <c r="F13" s="355" t="s">
        <v>1441</v>
      </c>
      <c r="G13" s="252" t="s">
        <v>355</v>
      </c>
      <c r="H13" s="253">
        <v>50</v>
      </c>
      <c r="I13" s="254">
        <v>0</v>
      </c>
      <c r="J13" s="355"/>
      <c r="K13" s="252" t="s">
        <v>639</v>
      </c>
      <c r="L13" s="253" t="s">
        <v>639</v>
      </c>
      <c r="M13" s="254" t="s">
        <v>639</v>
      </c>
      <c r="N13" s="355" t="s">
        <v>1445</v>
      </c>
      <c r="O13" s="347" t="s">
        <v>2230</v>
      </c>
      <c r="P13" s="345">
        <v>2110</v>
      </c>
      <c r="Q13" s="254">
        <v>0</v>
      </c>
      <c r="R13" s="391"/>
      <c r="S13" s="274"/>
      <c r="T13" s="345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355" t="s">
        <v>1442</v>
      </c>
      <c r="C14" s="252" t="s">
        <v>347</v>
      </c>
      <c r="D14" s="253">
        <v>210</v>
      </c>
      <c r="E14" s="254">
        <v>0</v>
      </c>
      <c r="F14" s="355" t="s">
        <v>1453</v>
      </c>
      <c r="G14" s="252" t="s">
        <v>352</v>
      </c>
      <c r="H14" s="253">
        <v>20</v>
      </c>
      <c r="I14" s="254">
        <v>0</v>
      </c>
      <c r="J14" s="355"/>
      <c r="K14" s="252" t="s">
        <v>639</v>
      </c>
      <c r="L14" s="253" t="s">
        <v>639</v>
      </c>
      <c r="M14" s="254" t="s">
        <v>639</v>
      </c>
      <c r="N14" s="355" t="s">
        <v>1447</v>
      </c>
      <c r="O14" s="347" t="s">
        <v>2231</v>
      </c>
      <c r="P14" s="345">
        <v>2990</v>
      </c>
      <c r="Q14" s="254">
        <v>0</v>
      </c>
      <c r="R14" s="391"/>
      <c r="S14" s="274"/>
      <c r="T14" s="345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355" t="s">
        <v>1444</v>
      </c>
      <c r="C15" s="252" t="s">
        <v>349</v>
      </c>
      <c r="D15" s="253">
        <v>470</v>
      </c>
      <c r="E15" s="254">
        <v>0</v>
      </c>
      <c r="F15" s="355" t="s">
        <v>1456</v>
      </c>
      <c r="G15" s="252" t="s">
        <v>360</v>
      </c>
      <c r="H15" s="253">
        <v>20</v>
      </c>
      <c r="I15" s="254">
        <v>0</v>
      </c>
      <c r="J15" s="355"/>
      <c r="K15" s="252" t="s">
        <v>639</v>
      </c>
      <c r="L15" s="253" t="s">
        <v>639</v>
      </c>
      <c r="M15" s="254" t="s">
        <v>639</v>
      </c>
      <c r="N15" s="355" t="s">
        <v>1449</v>
      </c>
      <c r="O15" s="347" t="s">
        <v>2232</v>
      </c>
      <c r="P15" s="345">
        <v>3585</v>
      </c>
      <c r="Q15" s="254">
        <v>0</v>
      </c>
      <c r="R15" s="391"/>
      <c r="S15" s="274"/>
      <c r="T15" s="345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355" t="s">
        <v>1446</v>
      </c>
      <c r="C16" s="252" t="s">
        <v>2793</v>
      </c>
      <c r="D16" s="253">
        <v>550</v>
      </c>
      <c r="E16" s="254">
        <v>0</v>
      </c>
      <c r="F16" s="355" t="s">
        <v>1458</v>
      </c>
      <c r="G16" s="252" t="s">
        <v>362</v>
      </c>
      <c r="H16" s="253">
        <v>60</v>
      </c>
      <c r="I16" s="254">
        <v>0</v>
      </c>
      <c r="J16" s="355"/>
      <c r="K16" s="252" t="s">
        <v>639</v>
      </c>
      <c r="L16" s="253" t="s">
        <v>639</v>
      </c>
      <c r="M16" s="254" t="s">
        <v>639</v>
      </c>
      <c r="N16" s="355" t="s">
        <v>1451</v>
      </c>
      <c r="O16" s="347" t="s">
        <v>2233</v>
      </c>
      <c r="P16" s="345">
        <v>2500</v>
      </c>
      <c r="Q16" s="254">
        <v>0</v>
      </c>
      <c r="R16" s="391"/>
      <c r="S16" s="274"/>
      <c r="T16" s="345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355" t="s">
        <v>1448</v>
      </c>
      <c r="C17" s="252" t="s">
        <v>357</v>
      </c>
      <c r="D17" s="253">
        <v>200</v>
      </c>
      <c r="E17" s="254">
        <v>0</v>
      </c>
      <c r="F17" s="355"/>
      <c r="G17" s="252" t="s">
        <v>639</v>
      </c>
      <c r="H17" s="253" t="s">
        <v>639</v>
      </c>
      <c r="I17" s="254" t="s">
        <v>639</v>
      </c>
      <c r="J17" s="355"/>
      <c r="K17" s="252" t="s">
        <v>639</v>
      </c>
      <c r="L17" s="253" t="s">
        <v>639</v>
      </c>
      <c r="M17" s="254" t="s">
        <v>639</v>
      </c>
      <c r="N17" s="355" t="s">
        <v>1454</v>
      </c>
      <c r="O17" s="347" t="s">
        <v>2234</v>
      </c>
      <c r="P17" s="345">
        <v>4605</v>
      </c>
      <c r="Q17" s="254">
        <v>0</v>
      </c>
      <c r="R17" s="391"/>
      <c r="S17" s="274"/>
      <c r="T17" s="345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355" t="s">
        <v>1450</v>
      </c>
      <c r="C18" s="252" t="s">
        <v>2794</v>
      </c>
      <c r="D18" s="253">
        <v>750</v>
      </c>
      <c r="E18" s="254">
        <v>0</v>
      </c>
      <c r="F18" s="355"/>
      <c r="G18" s="252" t="s">
        <v>639</v>
      </c>
      <c r="H18" s="253" t="s">
        <v>639</v>
      </c>
      <c r="I18" s="254" t="s">
        <v>639</v>
      </c>
      <c r="J18" s="355"/>
      <c r="K18" s="252" t="s">
        <v>639</v>
      </c>
      <c r="L18" s="253" t="s">
        <v>639</v>
      </c>
      <c r="M18" s="254" t="s">
        <v>639</v>
      </c>
      <c r="N18" s="355" t="s">
        <v>1459</v>
      </c>
      <c r="O18" s="347" t="s">
        <v>2446</v>
      </c>
      <c r="P18" s="345">
        <v>3330</v>
      </c>
      <c r="Q18" s="254">
        <v>0</v>
      </c>
      <c r="R18" s="391"/>
      <c r="S18" s="274"/>
      <c r="T18" s="345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355" t="s">
        <v>1452</v>
      </c>
      <c r="C19" s="252" t="s">
        <v>358</v>
      </c>
      <c r="D19" s="253">
        <v>20</v>
      </c>
      <c r="E19" s="254">
        <v>0</v>
      </c>
      <c r="F19" s="355"/>
      <c r="G19" s="252" t="s">
        <v>639</v>
      </c>
      <c r="H19" s="253" t="s">
        <v>639</v>
      </c>
      <c r="I19" s="254" t="s">
        <v>639</v>
      </c>
      <c r="J19" s="355"/>
      <c r="K19" s="252" t="s">
        <v>639</v>
      </c>
      <c r="L19" s="253" t="s">
        <v>639</v>
      </c>
      <c r="M19" s="254" t="s">
        <v>639</v>
      </c>
      <c r="N19" s="355" t="s">
        <v>1460</v>
      </c>
      <c r="O19" s="347" t="s">
        <v>2235</v>
      </c>
      <c r="P19" s="345">
        <v>5825</v>
      </c>
      <c r="Q19" s="254">
        <v>0</v>
      </c>
      <c r="R19" s="391"/>
      <c r="S19" s="274"/>
      <c r="T19" s="345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355" t="s">
        <v>1455</v>
      </c>
      <c r="C20" s="252" t="s">
        <v>359</v>
      </c>
      <c r="D20" s="253">
        <v>15</v>
      </c>
      <c r="E20" s="254">
        <v>0</v>
      </c>
      <c r="F20" s="355"/>
      <c r="G20" s="252" t="s">
        <v>639</v>
      </c>
      <c r="H20" s="253" t="s">
        <v>639</v>
      </c>
      <c r="I20" s="254" t="s">
        <v>639</v>
      </c>
      <c r="J20" s="355"/>
      <c r="K20" s="252" t="s">
        <v>639</v>
      </c>
      <c r="L20" s="253" t="s">
        <v>639</v>
      </c>
      <c r="M20" s="254" t="s">
        <v>639</v>
      </c>
      <c r="N20" s="355" t="s">
        <v>1461</v>
      </c>
      <c r="O20" s="347" t="s">
        <v>2236</v>
      </c>
      <c r="P20" s="345">
        <v>3305</v>
      </c>
      <c r="Q20" s="254">
        <v>0</v>
      </c>
      <c r="R20" s="391"/>
      <c r="S20" s="274"/>
      <c r="T20" s="345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355" t="s">
        <v>1457</v>
      </c>
      <c r="C21" s="252" t="s">
        <v>361</v>
      </c>
      <c r="D21" s="253">
        <v>90</v>
      </c>
      <c r="E21" s="254">
        <v>0</v>
      </c>
      <c r="F21" s="355"/>
      <c r="G21" s="252" t="s">
        <v>639</v>
      </c>
      <c r="H21" s="253" t="s">
        <v>639</v>
      </c>
      <c r="I21" s="254" t="s">
        <v>639</v>
      </c>
      <c r="J21" s="355"/>
      <c r="K21" s="252" t="s">
        <v>639</v>
      </c>
      <c r="L21" s="253" t="s">
        <v>639</v>
      </c>
      <c r="M21" s="254" t="s">
        <v>639</v>
      </c>
      <c r="N21" s="355" t="s">
        <v>1462</v>
      </c>
      <c r="O21" s="347" t="s">
        <v>2237</v>
      </c>
      <c r="P21" s="345">
        <v>3370</v>
      </c>
      <c r="Q21" s="254">
        <v>0</v>
      </c>
      <c r="R21" s="391"/>
      <c r="S21" s="274"/>
      <c r="T21" s="345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355"/>
      <c r="G22" s="252" t="s">
        <v>639</v>
      </c>
      <c r="H22" s="253" t="s">
        <v>639</v>
      </c>
      <c r="I22" s="254" t="s">
        <v>639</v>
      </c>
      <c r="J22" s="355"/>
      <c r="K22" s="252" t="s">
        <v>639</v>
      </c>
      <c r="L22" s="253" t="s">
        <v>639</v>
      </c>
      <c r="M22" s="254" t="s">
        <v>639</v>
      </c>
      <c r="N22" s="355" t="s">
        <v>1463</v>
      </c>
      <c r="O22" s="347" t="s">
        <v>2238</v>
      </c>
      <c r="P22" s="345">
        <v>2655</v>
      </c>
      <c r="Q22" s="254">
        <v>0</v>
      </c>
      <c r="R22" s="391"/>
      <c r="S22" s="274"/>
      <c r="T22" s="345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355"/>
      <c r="G23" s="252" t="s">
        <v>639</v>
      </c>
      <c r="H23" s="253" t="s">
        <v>639</v>
      </c>
      <c r="I23" s="254" t="s">
        <v>639</v>
      </c>
      <c r="J23" s="355"/>
      <c r="K23" s="252" t="s">
        <v>639</v>
      </c>
      <c r="L23" s="253" t="s">
        <v>639</v>
      </c>
      <c r="M23" s="254" t="s">
        <v>639</v>
      </c>
      <c r="N23" s="355" t="s">
        <v>1464</v>
      </c>
      <c r="O23" s="347" t="s">
        <v>2239</v>
      </c>
      <c r="P23" s="345">
        <v>2170</v>
      </c>
      <c r="Q23" s="254">
        <v>0</v>
      </c>
      <c r="R23" s="391"/>
      <c r="S23" s="274"/>
      <c r="T23" s="345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355"/>
      <c r="G24" s="252" t="s">
        <v>639</v>
      </c>
      <c r="H24" s="253" t="s">
        <v>639</v>
      </c>
      <c r="I24" s="254" t="s">
        <v>639</v>
      </c>
      <c r="J24" s="355"/>
      <c r="K24" s="252" t="s">
        <v>639</v>
      </c>
      <c r="L24" s="253" t="s">
        <v>639</v>
      </c>
      <c r="M24" s="254" t="s">
        <v>639</v>
      </c>
      <c r="N24" s="355" t="s">
        <v>1465</v>
      </c>
      <c r="O24" s="347" t="s">
        <v>2240</v>
      </c>
      <c r="P24" s="345">
        <v>2475</v>
      </c>
      <c r="Q24" s="254">
        <v>0</v>
      </c>
      <c r="R24" s="391"/>
      <c r="S24" s="274"/>
      <c r="T24" s="345"/>
      <c r="U24" s="254"/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355"/>
      <c r="K25" s="252" t="s">
        <v>639</v>
      </c>
      <c r="L25" s="253" t="s">
        <v>639</v>
      </c>
      <c r="M25" s="254" t="s">
        <v>639</v>
      </c>
      <c r="N25" s="355" t="s">
        <v>1466</v>
      </c>
      <c r="O25" s="347" t="s">
        <v>2241</v>
      </c>
      <c r="P25" s="345">
        <v>2550</v>
      </c>
      <c r="Q25" s="254">
        <v>0</v>
      </c>
      <c r="R25" s="391"/>
      <c r="S25" s="274"/>
      <c r="T25" s="345"/>
      <c r="U25" s="254"/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355"/>
      <c r="K26" s="252" t="s">
        <v>639</v>
      </c>
      <c r="L26" s="253" t="s">
        <v>639</v>
      </c>
      <c r="M26" s="254" t="s">
        <v>639</v>
      </c>
      <c r="N26" s="355" t="s">
        <v>1467</v>
      </c>
      <c r="O26" s="347" t="s">
        <v>2242</v>
      </c>
      <c r="P26" s="345">
        <v>3085</v>
      </c>
      <c r="Q26" s="254">
        <v>0</v>
      </c>
      <c r="R26" s="391"/>
      <c r="S26" s="274"/>
      <c r="T26" s="345"/>
      <c r="U26" s="254"/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 thickBo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355"/>
      <c r="K27" s="252" t="s">
        <v>639</v>
      </c>
      <c r="L27" s="253" t="s">
        <v>639</v>
      </c>
      <c r="M27" s="254" t="s">
        <v>639</v>
      </c>
      <c r="N27" s="355" t="s">
        <v>1468</v>
      </c>
      <c r="O27" s="376" t="s">
        <v>2243</v>
      </c>
      <c r="P27" s="345">
        <v>1220</v>
      </c>
      <c r="Q27" s="254">
        <v>0</v>
      </c>
      <c r="R27" s="391"/>
      <c r="S27" s="274"/>
      <c r="T27" s="345"/>
      <c r="U27" s="254"/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355"/>
      <c r="K28" s="252" t="s">
        <v>639</v>
      </c>
      <c r="L28" s="253" t="s">
        <v>639</v>
      </c>
      <c r="M28" s="254" t="s">
        <v>639</v>
      </c>
      <c r="N28" s="391"/>
      <c r="O28" s="349" t="s">
        <v>639</v>
      </c>
      <c r="P28" s="345" t="s">
        <v>639</v>
      </c>
      <c r="Q28" s="254" t="s">
        <v>639</v>
      </c>
      <c r="R28" s="391"/>
      <c r="S28" s="252" t="s">
        <v>639</v>
      </c>
      <c r="T28" s="345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355"/>
      <c r="K29" s="252"/>
      <c r="L29" s="253"/>
      <c r="M29" s="254"/>
      <c r="N29" s="391"/>
      <c r="O29" s="274" t="s">
        <v>639</v>
      </c>
      <c r="P29" s="345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355"/>
      <c r="K30" s="252" t="s">
        <v>639</v>
      </c>
      <c r="L30" s="253" t="s">
        <v>639</v>
      </c>
      <c r="M30" s="254" t="s">
        <v>639</v>
      </c>
      <c r="N30" s="391"/>
      <c r="O30" s="274" t="s">
        <v>639</v>
      </c>
      <c r="P30" s="345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355"/>
      <c r="K31" s="252" t="s">
        <v>639</v>
      </c>
      <c r="L31" s="253" t="s">
        <v>639</v>
      </c>
      <c r="M31" s="254" t="s">
        <v>639</v>
      </c>
      <c r="N31" s="391"/>
      <c r="O31" s="441" t="s">
        <v>639</v>
      </c>
      <c r="P31" s="345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355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355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74950</v>
      </c>
      <c r="B45" s="258"/>
      <c r="C45" s="260" t="str">
        <f>IF(D45=0,"","計")</f>
        <v>計</v>
      </c>
      <c r="D45" s="261">
        <f>SUBTOTAL(9,D6:D44)</f>
        <v>4920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1150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68880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74950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MOKUJI!J7</f>
        <v>45078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旭川市読売</v>
      </c>
      <c r="C151" s="314"/>
      <c r="D151" s="314"/>
      <c r="E151" s="314"/>
      <c r="F151" s="313" t="str">
        <f>IF(G4="","",CONCATENATE($A7,G4))</f>
        <v>旭川市朝日</v>
      </c>
      <c r="G151" s="314"/>
      <c r="H151" s="314"/>
      <c r="I151" s="314"/>
      <c r="J151" s="313" t="str">
        <f>IF(K4="","",CONCATENATE($A7,K4))</f>
        <v>旭川市毎日</v>
      </c>
      <c r="K151" s="314"/>
      <c r="L151" s="314"/>
      <c r="M151" s="314"/>
      <c r="N151" s="313" t="str">
        <f>IF(O4="","",CONCATENATE($A7,O4))</f>
        <v>旭川市北海道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33</v>
      </c>
      <c r="Z2" s="402" t="s">
        <v>2078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21</v>
      </c>
      <c r="W4" s="493" t="s">
        <v>16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220</v>
      </c>
      <c r="B6" s="355" t="s">
        <v>1469</v>
      </c>
      <c r="C6" s="252" t="s">
        <v>2823</v>
      </c>
      <c r="D6" s="253">
        <v>1350</v>
      </c>
      <c r="E6" s="254">
        <v>0</v>
      </c>
      <c r="F6" s="355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5" t="s">
        <v>1472</v>
      </c>
      <c r="O6" s="252" t="s">
        <v>2795</v>
      </c>
      <c r="P6" s="253">
        <v>2925</v>
      </c>
      <c r="Q6" s="254">
        <v>0</v>
      </c>
      <c r="R6" s="355"/>
      <c r="S6" s="252"/>
      <c r="T6" s="253"/>
      <c r="U6" s="254"/>
      <c r="V6" s="355" t="s">
        <v>1470</v>
      </c>
      <c r="W6" s="252" t="s">
        <v>363</v>
      </c>
      <c r="X6" s="253">
        <v>4380</v>
      </c>
      <c r="Y6" s="254">
        <v>0</v>
      </c>
    </row>
    <row r="7" spans="1:26" s="256" customFormat="1" ht="12.75" customHeight="1">
      <c r="A7" s="496" t="s">
        <v>17</v>
      </c>
      <c r="B7" s="355" t="s">
        <v>1471</v>
      </c>
      <c r="C7" s="252" t="s">
        <v>364</v>
      </c>
      <c r="D7" s="253">
        <v>25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5" t="s">
        <v>1479</v>
      </c>
      <c r="O7" s="252" t="s">
        <v>2572</v>
      </c>
      <c r="P7" s="253">
        <v>210</v>
      </c>
      <c r="Q7" s="254">
        <v>0</v>
      </c>
      <c r="R7" s="355"/>
      <c r="S7" s="252"/>
      <c r="T7" s="253"/>
      <c r="U7" s="254"/>
      <c r="V7" s="355" t="s">
        <v>1473</v>
      </c>
      <c r="W7" s="252" t="s">
        <v>365</v>
      </c>
      <c r="X7" s="253">
        <v>175</v>
      </c>
      <c r="Y7" s="254">
        <v>0</v>
      </c>
    </row>
    <row r="8" spans="1:26" s="256" customFormat="1" ht="12.75" customHeight="1">
      <c r="A8" s="496"/>
      <c r="B8" s="355" t="s">
        <v>1474</v>
      </c>
      <c r="C8" s="252" t="s">
        <v>366</v>
      </c>
      <c r="D8" s="253">
        <v>70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5" t="s">
        <v>1481</v>
      </c>
      <c r="O8" s="252" t="s">
        <v>2573</v>
      </c>
      <c r="P8" s="253">
        <v>355</v>
      </c>
      <c r="Q8" s="254">
        <v>0</v>
      </c>
      <c r="R8" s="355"/>
      <c r="S8" s="252"/>
      <c r="T8" s="253"/>
      <c r="U8" s="254"/>
      <c r="V8" s="355" t="s">
        <v>1475</v>
      </c>
      <c r="W8" s="252" t="s">
        <v>364</v>
      </c>
      <c r="X8" s="253">
        <v>60</v>
      </c>
      <c r="Y8" s="254">
        <v>0</v>
      </c>
    </row>
    <row r="9" spans="1:26" s="256" customFormat="1" ht="12.75" customHeight="1">
      <c r="A9" s="496"/>
      <c r="B9" s="389" t="s">
        <v>831</v>
      </c>
      <c r="C9" s="252" t="s">
        <v>365</v>
      </c>
      <c r="D9" s="253">
        <v>50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5"/>
      <c r="O9" s="252" t="s">
        <v>639</v>
      </c>
      <c r="P9" s="253" t="s">
        <v>639</v>
      </c>
      <c r="Q9" s="254" t="s">
        <v>639</v>
      </c>
      <c r="R9" s="355"/>
      <c r="S9" s="252"/>
      <c r="T9" s="253"/>
      <c r="U9" s="254"/>
      <c r="V9" s="355" t="s">
        <v>1476</v>
      </c>
      <c r="W9" s="252" t="s">
        <v>366</v>
      </c>
      <c r="X9" s="253">
        <v>185</v>
      </c>
      <c r="Y9" s="254">
        <v>0</v>
      </c>
    </row>
    <row r="10" spans="1:26" s="256" customFormat="1" ht="12.75" customHeight="1">
      <c r="A10" s="496"/>
      <c r="B10" s="355" t="s">
        <v>1477</v>
      </c>
      <c r="C10" s="252" t="s">
        <v>367</v>
      </c>
      <c r="D10" s="253">
        <v>30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5"/>
      <c r="O10" s="252" t="s">
        <v>639</v>
      </c>
      <c r="P10" s="253" t="s">
        <v>639</v>
      </c>
      <c r="Q10" s="254" t="s">
        <v>639</v>
      </c>
      <c r="R10" s="355"/>
      <c r="S10" s="252"/>
      <c r="T10" s="253"/>
      <c r="U10" s="254"/>
      <c r="V10" s="355" t="s">
        <v>1480</v>
      </c>
      <c r="W10" s="252" t="s">
        <v>633</v>
      </c>
      <c r="X10" s="253">
        <v>260</v>
      </c>
      <c r="Y10" s="254">
        <v>0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5"/>
      <c r="O11" s="252" t="s">
        <v>639</v>
      </c>
      <c r="P11" s="253" t="s">
        <v>639</v>
      </c>
      <c r="Q11" s="254" t="s">
        <v>639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/>
      <c r="T22" s="253"/>
      <c r="U22" s="254"/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/>
      <c r="T23" s="253"/>
      <c r="U23" s="254"/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10075</v>
      </c>
      <c r="B45" s="258"/>
      <c r="C45" s="260" t="str">
        <f>IF(D45=0,"","計")</f>
        <v>計</v>
      </c>
      <c r="D45" s="261">
        <f>SUBTOTAL(9,D6:D44)</f>
        <v>1525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3490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5060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221</v>
      </c>
      <c r="B49" s="355" t="s">
        <v>1482</v>
      </c>
      <c r="C49" s="252" t="s">
        <v>368</v>
      </c>
      <c r="D49" s="253">
        <v>810</v>
      </c>
      <c r="E49" s="254">
        <v>0</v>
      </c>
      <c r="F49" s="355" t="s">
        <v>1483</v>
      </c>
      <c r="G49" s="252" t="s">
        <v>368</v>
      </c>
      <c r="H49" s="253">
        <v>200</v>
      </c>
      <c r="I49" s="254">
        <v>0</v>
      </c>
      <c r="J49" s="355"/>
      <c r="K49" s="252" t="s">
        <v>639</v>
      </c>
      <c r="L49" s="271" t="s">
        <v>639</v>
      </c>
      <c r="M49" s="254" t="s">
        <v>639</v>
      </c>
      <c r="N49" s="355" t="s">
        <v>1485</v>
      </c>
      <c r="O49" s="252" t="s">
        <v>2660</v>
      </c>
      <c r="P49" s="271">
        <v>3950</v>
      </c>
      <c r="Q49" s="254">
        <v>0</v>
      </c>
      <c r="R49" s="355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18</v>
      </c>
      <c r="B50" s="355" t="s">
        <v>1484</v>
      </c>
      <c r="C50" s="252" t="s">
        <v>369</v>
      </c>
      <c r="D50" s="253">
        <v>100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355"/>
      <c r="K50" s="252" t="s">
        <v>639</v>
      </c>
      <c r="L50" s="271" t="s">
        <v>639</v>
      </c>
      <c r="M50" s="254" t="s">
        <v>639</v>
      </c>
      <c r="N50" s="355" t="s">
        <v>1486</v>
      </c>
      <c r="O50" s="252" t="s">
        <v>2574</v>
      </c>
      <c r="P50" s="271">
        <v>870</v>
      </c>
      <c r="Q50" s="254">
        <v>0</v>
      </c>
      <c r="R50" s="355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355"/>
      <c r="K51" s="252" t="s">
        <v>639</v>
      </c>
      <c r="L51" s="271" t="s">
        <v>639</v>
      </c>
      <c r="M51" s="254" t="s">
        <v>639</v>
      </c>
      <c r="N51" s="355"/>
      <c r="O51" s="252" t="s">
        <v>639</v>
      </c>
      <c r="P51" s="271" t="s">
        <v>639</v>
      </c>
      <c r="Q51" s="254" t="s">
        <v>639</v>
      </c>
      <c r="R51" s="355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/>
      <c r="T54" s="271"/>
      <c r="U54" s="254"/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/>
      <c r="T55" s="275"/>
      <c r="U55" s="254"/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5930</v>
      </c>
      <c r="B75" s="279"/>
      <c r="C75" s="260" t="str">
        <f>IF(D75=0,"","計")</f>
        <v>計</v>
      </c>
      <c r="D75" s="275">
        <f>SUBTOTAL(9,D49:D74)</f>
        <v>910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4820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229</v>
      </c>
      <c r="B79" s="355" t="s">
        <v>1487</v>
      </c>
      <c r="C79" s="252" t="s">
        <v>2824</v>
      </c>
      <c r="D79" s="271">
        <v>340</v>
      </c>
      <c r="E79" s="254">
        <v>0</v>
      </c>
      <c r="F79" s="355"/>
      <c r="G79" s="252" t="s">
        <v>639</v>
      </c>
      <c r="H79" s="271" t="s">
        <v>639</v>
      </c>
      <c r="I79" s="254" t="s">
        <v>639</v>
      </c>
      <c r="J79" s="355"/>
      <c r="K79" s="252" t="s">
        <v>639</v>
      </c>
      <c r="L79" s="271" t="s">
        <v>639</v>
      </c>
      <c r="M79" s="254" t="s">
        <v>639</v>
      </c>
      <c r="N79" s="355" t="s">
        <v>1488</v>
      </c>
      <c r="O79" s="252" t="s">
        <v>2575</v>
      </c>
      <c r="P79" s="271">
        <v>4410</v>
      </c>
      <c r="Q79" s="254">
        <v>0</v>
      </c>
      <c r="R79" s="355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19</v>
      </c>
      <c r="B80" s="355" t="s">
        <v>1489</v>
      </c>
      <c r="C80" s="252" t="s">
        <v>370</v>
      </c>
      <c r="D80" s="271">
        <v>15</v>
      </c>
      <c r="E80" s="254">
        <v>0</v>
      </c>
      <c r="F80" s="355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5" t="s">
        <v>1490</v>
      </c>
      <c r="O80" s="252" t="s">
        <v>2839</v>
      </c>
      <c r="P80" s="271">
        <v>490</v>
      </c>
      <c r="Q80" s="254">
        <v>0</v>
      </c>
      <c r="R80" s="355"/>
      <c r="S80" s="252"/>
      <c r="T80" s="271"/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5" t="s">
        <v>1491</v>
      </c>
      <c r="O81" s="252" t="s">
        <v>2796</v>
      </c>
      <c r="P81" s="271">
        <v>180</v>
      </c>
      <c r="Q81" s="254">
        <v>0</v>
      </c>
      <c r="R81" s="270"/>
      <c r="S81" s="252"/>
      <c r="T81" s="271"/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/>
      <c r="T82" s="271"/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/>
      <c r="T83" s="271"/>
      <c r="U83" s="254"/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/>
      <c r="T84" s="271"/>
      <c r="U84" s="254"/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80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5435</v>
      </c>
      <c r="B95" s="293"/>
      <c r="C95" s="260" t="str">
        <f>IF(D95=0,"","計")</f>
        <v>計</v>
      </c>
      <c r="D95" s="275">
        <f>SUBTOTAL(9,D79:D94)</f>
        <v>355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5080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21440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MOKUJI!J8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士別市読売</v>
      </c>
      <c r="C151" s="314"/>
      <c r="D151" s="314"/>
      <c r="E151" s="314"/>
      <c r="F151" s="313" t="str">
        <f>IF(G4="","",CONCATENATE($A7,G4))</f>
        <v>士別市朝日</v>
      </c>
      <c r="G151" s="314"/>
      <c r="H151" s="314"/>
      <c r="I151" s="314"/>
      <c r="J151" s="313" t="str">
        <f>IF(K4="","",CONCATENATE($A7,K4))</f>
        <v>士別市毎日</v>
      </c>
      <c r="K151" s="314"/>
      <c r="L151" s="314"/>
      <c r="M151" s="314"/>
      <c r="N151" s="313" t="str">
        <f>IF(O4="","",CONCATENATE($A7,O4))</f>
        <v>士別市北海道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士別市道北日報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名寄市読売</v>
      </c>
      <c r="C153" s="317"/>
      <c r="D153" s="317"/>
      <c r="E153" s="317"/>
      <c r="F153" s="316" t="str">
        <f>IF(G47="","",CONCATENATE($A50,G47))</f>
        <v>名寄市朝日</v>
      </c>
      <c r="G153" s="317"/>
      <c r="H153" s="317"/>
      <c r="I153" s="317"/>
      <c r="J153" s="316" t="str">
        <f>IF(K47="","",CONCATENATE($A50,K47))</f>
        <v>名寄市毎日</v>
      </c>
      <c r="K153" s="317"/>
      <c r="L153" s="317"/>
      <c r="M153" s="317"/>
      <c r="N153" s="316" t="str">
        <f>IF(O47="","",CONCATENATE($A50,O47))</f>
        <v>名寄市北海道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富良野市読売</v>
      </c>
      <c r="C155" s="317"/>
      <c r="D155" s="317"/>
      <c r="E155" s="317"/>
      <c r="F155" s="316" t="str">
        <f>IF(G77="","",CONCATENATE($A80,G77))</f>
        <v>富良野市朝日</v>
      </c>
      <c r="G155" s="317"/>
      <c r="H155" s="317"/>
      <c r="I155" s="317"/>
      <c r="J155" s="316" t="str">
        <f>IF(K77="","",CONCATENATE($A80,K77))</f>
        <v>富良野市毎日</v>
      </c>
      <c r="K155" s="317"/>
      <c r="L155" s="317"/>
      <c r="M155" s="317"/>
      <c r="N155" s="316" t="str">
        <f>IF(O77="","",CONCATENATE($A80,O77))</f>
        <v>富良野市北海道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34</v>
      </c>
      <c r="Z2" s="402" t="s">
        <v>2077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21</v>
      </c>
      <c r="W4" s="493" t="s">
        <v>16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464</v>
      </c>
      <c r="B6" s="351" t="s">
        <v>1492</v>
      </c>
      <c r="C6" s="252" t="s">
        <v>371</v>
      </c>
      <c r="D6" s="253">
        <v>20</v>
      </c>
      <c r="E6" s="254">
        <v>0</v>
      </c>
      <c r="F6" s="351" t="s">
        <v>1493</v>
      </c>
      <c r="G6" s="252" t="s">
        <v>372</v>
      </c>
      <c r="H6" s="253">
        <v>90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1494</v>
      </c>
      <c r="O6" s="252" t="s">
        <v>2576</v>
      </c>
      <c r="P6" s="253">
        <v>1625</v>
      </c>
      <c r="Q6" s="254">
        <v>0</v>
      </c>
      <c r="R6" s="352"/>
      <c r="S6" s="252"/>
      <c r="T6" s="253"/>
      <c r="U6" s="254"/>
      <c r="V6" s="354" t="s">
        <v>1495</v>
      </c>
      <c r="W6" s="252" t="s">
        <v>373</v>
      </c>
      <c r="X6" s="253">
        <v>180</v>
      </c>
      <c r="Y6" s="254">
        <v>0</v>
      </c>
    </row>
    <row r="7" spans="1:26" s="256" customFormat="1" ht="12.75" customHeight="1">
      <c r="A7" s="496" t="s">
        <v>20</v>
      </c>
      <c r="B7" s="351" t="s">
        <v>1496</v>
      </c>
      <c r="C7" s="252" t="s">
        <v>373</v>
      </c>
      <c r="D7" s="253">
        <v>35</v>
      </c>
      <c r="E7" s="254">
        <v>0</v>
      </c>
      <c r="F7" s="351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1497</v>
      </c>
      <c r="O7" s="252" t="s">
        <v>2577</v>
      </c>
      <c r="P7" s="253">
        <v>1975</v>
      </c>
      <c r="Q7" s="254">
        <v>0</v>
      </c>
      <c r="R7" s="351"/>
      <c r="S7" s="252"/>
      <c r="T7" s="253"/>
      <c r="U7" s="254"/>
      <c r="V7" s="355" t="s">
        <v>1498</v>
      </c>
      <c r="W7" s="252" t="s">
        <v>371</v>
      </c>
      <c r="X7" s="253">
        <v>360</v>
      </c>
      <c r="Y7" s="254">
        <v>0</v>
      </c>
    </row>
    <row r="8" spans="1:26" s="256" customFormat="1" ht="12.75" customHeight="1">
      <c r="A8" s="496"/>
      <c r="B8" s="351" t="s">
        <v>1499</v>
      </c>
      <c r="C8" s="252" t="s">
        <v>2306</v>
      </c>
      <c r="D8" s="253">
        <v>380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351"/>
      <c r="K8" s="252" t="s">
        <v>639</v>
      </c>
      <c r="L8" s="253" t="s">
        <v>639</v>
      </c>
      <c r="M8" s="254" t="s">
        <v>639</v>
      </c>
      <c r="N8" s="351" t="s">
        <v>1500</v>
      </c>
      <c r="O8" s="252" t="s">
        <v>2578</v>
      </c>
      <c r="P8" s="253">
        <v>2080</v>
      </c>
      <c r="Q8" s="254">
        <v>0</v>
      </c>
      <c r="R8" s="351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388" t="s">
        <v>832</v>
      </c>
      <c r="C9" s="252" t="s">
        <v>372</v>
      </c>
      <c r="D9" s="253">
        <v>90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1501</v>
      </c>
      <c r="O9" s="252" t="s">
        <v>2666</v>
      </c>
      <c r="P9" s="253">
        <v>935</v>
      </c>
      <c r="Q9" s="254">
        <v>0</v>
      </c>
      <c r="R9" s="351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351" t="s">
        <v>1502</v>
      </c>
      <c r="C10" s="252" t="s">
        <v>375</v>
      </c>
      <c r="D10" s="253">
        <v>30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1503</v>
      </c>
      <c r="O10" s="252" t="s">
        <v>2579</v>
      </c>
      <c r="P10" s="253">
        <v>1595</v>
      </c>
      <c r="Q10" s="254">
        <v>0</v>
      </c>
      <c r="R10" s="351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351" t="s">
        <v>1504</v>
      </c>
      <c r="C11" s="252" t="s">
        <v>374</v>
      </c>
      <c r="D11" s="253">
        <v>70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1505</v>
      </c>
      <c r="O11" s="252" t="s">
        <v>2580</v>
      </c>
      <c r="P11" s="253">
        <v>575</v>
      </c>
      <c r="Q11" s="254">
        <v>0</v>
      </c>
      <c r="R11" s="351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1506</v>
      </c>
      <c r="O12" s="252" t="s">
        <v>2581</v>
      </c>
      <c r="P12" s="253">
        <v>210</v>
      </c>
      <c r="Q12" s="254">
        <v>0</v>
      </c>
      <c r="R12" s="351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 t="s">
        <v>1507</v>
      </c>
      <c r="O13" s="252" t="s">
        <v>2582</v>
      </c>
      <c r="P13" s="253">
        <v>990</v>
      </c>
      <c r="Q13" s="254">
        <v>0</v>
      </c>
      <c r="R13" s="351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1" t="s">
        <v>1508</v>
      </c>
      <c r="O14" s="252" t="s">
        <v>2583</v>
      </c>
      <c r="P14" s="253">
        <v>2290</v>
      </c>
      <c r="Q14" s="254">
        <v>0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1" t="s">
        <v>1509</v>
      </c>
      <c r="O15" s="252" t="s">
        <v>2840</v>
      </c>
      <c r="P15" s="253">
        <v>885</v>
      </c>
      <c r="Q15" s="254">
        <v>0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1" t="s">
        <v>1510</v>
      </c>
      <c r="O16" s="252" t="s">
        <v>2584</v>
      </c>
      <c r="P16" s="253">
        <v>785</v>
      </c>
      <c r="Q16" s="254">
        <v>0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1" t="s">
        <v>1511</v>
      </c>
      <c r="O17" s="252" t="s">
        <v>2585</v>
      </c>
      <c r="P17" s="253">
        <v>510</v>
      </c>
      <c r="Q17" s="254">
        <v>0</v>
      </c>
      <c r="R17" s="270"/>
      <c r="S17" s="252"/>
      <c r="T17" s="253"/>
      <c r="U17" s="254"/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51" t="s">
        <v>1512</v>
      </c>
      <c r="O18" s="252" t="s">
        <v>2586</v>
      </c>
      <c r="P18" s="253">
        <v>40</v>
      </c>
      <c r="Q18" s="254">
        <v>0</v>
      </c>
      <c r="R18" s="258"/>
      <c r="S18" s="252"/>
      <c r="T18" s="253"/>
      <c r="U18" s="254"/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351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351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/>
      <c r="T21" s="253"/>
      <c r="U21" s="254"/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15750</v>
      </c>
      <c r="B45" s="258"/>
      <c r="C45" s="260" t="str">
        <f>IF(D45=0,"","計")</f>
        <v>計</v>
      </c>
      <c r="D45" s="261">
        <f>SUBTOTAL(9,D6:D44)</f>
        <v>625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14495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540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15750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MOKUJI!J9</f>
        <v>45200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上川郡①読売</v>
      </c>
      <c r="C151" s="314"/>
      <c r="D151" s="314"/>
      <c r="E151" s="314"/>
      <c r="F151" s="313" t="str">
        <f>IF(G4="","",CONCATENATE($A7,G4))</f>
        <v>上川郡①朝日</v>
      </c>
      <c r="G151" s="314"/>
      <c r="H151" s="314"/>
      <c r="I151" s="314"/>
      <c r="J151" s="313" t="str">
        <f>IF(K4="","",CONCATENATE($A7,K4))</f>
        <v>上川郡①毎日</v>
      </c>
      <c r="K151" s="314"/>
      <c r="L151" s="314"/>
      <c r="M151" s="314"/>
      <c r="N151" s="313" t="str">
        <f>IF(O4="","",CONCATENATE($A7,O4))</f>
        <v>上川郡①北海道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上川郡①道北日報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35</v>
      </c>
      <c r="Z2" s="402" t="s">
        <v>2076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469</v>
      </c>
      <c r="B6" s="351" t="s">
        <v>1513</v>
      </c>
      <c r="C6" s="252" t="s">
        <v>376</v>
      </c>
      <c r="D6" s="253">
        <v>15</v>
      </c>
      <c r="E6" s="254">
        <v>0</v>
      </c>
      <c r="F6" s="351"/>
      <c r="G6" s="252" t="s">
        <v>639</v>
      </c>
      <c r="H6" s="253" t="s">
        <v>639</v>
      </c>
      <c r="I6" s="254" t="s">
        <v>639</v>
      </c>
      <c r="J6" s="351"/>
      <c r="K6" s="252" t="s">
        <v>639</v>
      </c>
      <c r="L6" s="253" t="s">
        <v>639</v>
      </c>
      <c r="M6" s="254" t="s">
        <v>639</v>
      </c>
      <c r="N6" s="352" t="s">
        <v>1514</v>
      </c>
      <c r="O6" s="252" t="s">
        <v>2797</v>
      </c>
      <c r="P6" s="253">
        <v>1115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21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1515</v>
      </c>
      <c r="O7" s="252" t="s">
        <v>2587</v>
      </c>
      <c r="P7" s="253">
        <v>165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1516</v>
      </c>
      <c r="O8" s="252" t="s">
        <v>2588</v>
      </c>
      <c r="P8" s="253">
        <v>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1517</v>
      </c>
      <c r="O9" s="252" t="s">
        <v>2589</v>
      </c>
      <c r="P9" s="253">
        <v>295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1625</v>
      </c>
      <c r="B45" s="258"/>
      <c r="C45" s="260" t="str">
        <f>IF(D45=0,"","計")</f>
        <v>計</v>
      </c>
      <c r="D45" s="261">
        <f>SUBTOTAL(9,D6:D44)</f>
        <v>15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1610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463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1518</v>
      </c>
      <c r="O49" s="252" t="s">
        <v>2590</v>
      </c>
      <c r="P49" s="271">
        <v>255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22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/>
      <c r="O50" s="252" t="s">
        <v>639</v>
      </c>
      <c r="P50" s="271" t="s">
        <v>639</v>
      </c>
      <c r="Q50" s="254" t="s">
        <v>639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255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255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/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460</v>
      </c>
      <c r="B79" s="351" t="s">
        <v>1519</v>
      </c>
      <c r="C79" s="252" t="s">
        <v>377</v>
      </c>
      <c r="D79" s="271">
        <v>390</v>
      </c>
      <c r="E79" s="254">
        <v>0</v>
      </c>
      <c r="F79" s="351" t="s">
        <v>1520</v>
      </c>
      <c r="G79" s="252" t="s">
        <v>377</v>
      </c>
      <c r="H79" s="271">
        <v>90</v>
      </c>
      <c r="I79" s="254">
        <v>0</v>
      </c>
      <c r="J79" s="351"/>
      <c r="K79" s="252" t="s">
        <v>639</v>
      </c>
      <c r="L79" s="271" t="s">
        <v>639</v>
      </c>
      <c r="M79" s="254" t="s">
        <v>639</v>
      </c>
      <c r="N79" s="351" t="s">
        <v>1521</v>
      </c>
      <c r="O79" s="252" t="s">
        <v>2737</v>
      </c>
      <c r="P79" s="271">
        <v>3270</v>
      </c>
      <c r="Q79" s="254">
        <v>0</v>
      </c>
      <c r="R79" s="351"/>
      <c r="S79" s="252"/>
      <c r="T79" s="271"/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23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 t="s">
        <v>1522</v>
      </c>
      <c r="O80" s="252" t="s">
        <v>2841</v>
      </c>
      <c r="P80" s="271">
        <v>100</v>
      </c>
      <c r="Q80" s="254">
        <v>0</v>
      </c>
      <c r="R80" s="351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1" t="s">
        <v>1523</v>
      </c>
      <c r="O81" s="252" t="s">
        <v>2591</v>
      </c>
      <c r="P81" s="271">
        <v>415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1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1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80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4265</v>
      </c>
      <c r="B95" s="293"/>
      <c r="C95" s="260" t="str">
        <f>IF(D95=0,"","計")</f>
        <v>計</v>
      </c>
      <c r="D95" s="275">
        <f>SUBTOTAL(9,D79:D94)</f>
        <v>390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90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3785</v>
      </c>
      <c r="Q95" s="254">
        <f>SUM(Q79:Q94)</f>
        <v>0</v>
      </c>
      <c r="R95" s="293"/>
      <c r="S95" s="260"/>
      <c r="T95" s="275"/>
      <c r="U95" s="254"/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6145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MOKUJI!J10</f>
        <v>45200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中川郡①読売</v>
      </c>
      <c r="C151" s="314"/>
      <c r="D151" s="314"/>
      <c r="E151" s="314"/>
      <c r="F151" s="313" t="str">
        <f>IF(G4="","",CONCATENATE($A7,G4))</f>
        <v>中川郡①朝日</v>
      </c>
      <c r="G151" s="314"/>
      <c r="H151" s="314"/>
      <c r="I151" s="314"/>
      <c r="J151" s="313" t="str">
        <f>IF(K4="","",CONCATENATE($A7,K4))</f>
        <v>中川郡①毎日</v>
      </c>
      <c r="K151" s="314"/>
      <c r="L151" s="314"/>
      <c r="M151" s="314"/>
      <c r="N151" s="313" t="str">
        <f>IF(O4="","",CONCATENATE($A7,O4))</f>
        <v>中川郡①北海道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勇払郡②読売</v>
      </c>
      <c r="C153" s="317"/>
      <c r="D153" s="317"/>
      <c r="E153" s="317"/>
      <c r="F153" s="316" t="str">
        <f>IF(G47="","",CONCATENATE($A50,G47))</f>
        <v>勇払郡②朝日</v>
      </c>
      <c r="G153" s="317"/>
      <c r="H153" s="317"/>
      <c r="I153" s="317"/>
      <c r="J153" s="316" t="str">
        <f>IF(K47="","",CONCATENATE($A50,K47))</f>
        <v>勇払郡②毎日</v>
      </c>
      <c r="K153" s="317"/>
      <c r="L153" s="317"/>
      <c r="M153" s="317"/>
      <c r="N153" s="316" t="str">
        <f>IF(O47="","",CONCATENATE($A50,O47))</f>
        <v>勇払郡②北海道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空知郡②読売</v>
      </c>
      <c r="C155" s="317"/>
      <c r="D155" s="317"/>
      <c r="E155" s="317"/>
      <c r="F155" s="316" t="str">
        <f>IF(G77="","",CONCATENATE($A80,G77))</f>
        <v>空知郡②朝日</v>
      </c>
      <c r="G155" s="317"/>
      <c r="H155" s="317"/>
      <c r="I155" s="317"/>
      <c r="J155" s="316" t="str">
        <f>IF(K77="","",CONCATENATE($A80,K77))</f>
        <v>空知郡②毎日</v>
      </c>
      <c r="K155" s="317"/>
      <c r="L155" s="317"/>
      <c r="M155" s="317"/>
      <c r="N155" s="316" t="str">
        <f>IF(O77="","",CONCATENATE($A80,O77))</f>
        <v>空知郡②北海道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H1:I1"/>
    <mergeCell ref="H2:I2"/>
    <mergeCell ref="C1:G1"/>
    <mergeCell ref="C2:G2"/>
    <mergeCell ref="A1:B1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A117:A124"/>
    <mergeCell ref="C97:E97"/>
    <mergeCell ref="G97:I97"/>
    <mergeCell ref="A100:A107"/>
    <mergeCell ref="F117:I134"/>
    <mergeCell ref="B117:E134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36</v>
      </c>
      <c r="Z2" s="402" t="s">
        <v>2075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16</v>
      </c>
      <c r="W4" s="493" t="s">
        <v>24</v>
      </c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212</v>
      </c>
      <c r="B6" s="351" t="s">
        <v>1524</v>
      </c>
      <c r="C6" s="252" t="s">
        <v>378</v>
      </c>
      <c r="D6" s="253">
        <v>620</v>
      </c>
      <c r="E6" s="254">
        <v>0</v>
      </c>
      <c r="F6" s="351" t="s">
        <v>1525</v>
      </c>
      <c r="G6" s="252" t="s">
        <v>378</v>
      </c>
      <c r="H6" s="253">
        <v>120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1527</v>
      </c>
      <c r="O6" s="252" t="s">
        <v>2798</v>
      </c>
      <c r="P6" s="253">
        <v>3640</v>
      </c>
      <c r="Q6" s="254">
        <v>0</v>
      </c>
      <c r="R6" s="352"/>
      <c r="S6" s="252"/>
      <c r="T6" s="253"/>
      <c r="U6" s="254"/>
      <c r="V6" s="354" t="s">
        <v>1526</v>
      </c>
      <c r="W6" s="252" t="s">
        <v>2686</v>
      </c>
      <c r="X6" s="253">
        <v>6000</v>
      </c>
      <c r="Y6" s="254">
        <v>0</v>
      </c>
    </row>
    <row r="7" spans="1:26" s="256" customFormat="1" ht="12.75" customHeight="1">
      <c r="A7" s="496" t="s">
        <v>25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/>
      <c r="O7" s="252" t="s">
        <v>639</v>
      </c>
      <c r="P7" s="253" t="s">
        <v>639</v>
      </c>
      <c r="Q7" s="254" t="s">
        <v>639</v>
      </c>
      <c r="R7" s="351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10380</v>
      </c>
      <c r="B45" s="258"/>
      <c r="C45" s="260" t="str">
        <f>IF(D45=0,"","計")</f>
        <v>計</v>
      </c>
      <c r="D45" s="261">
        <f>SUBTOTAL(9,D6:D44)</f>
        <v>620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3640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6000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383"/>
      <c r="X46" s="287"/>
      <c r="Y46" s="38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16</v>
      </c>
      <c r="S47" s="493" t="s">
        <v>24</v>
      </c>
      <c r="T47" s="494"/>
      <c r="U47" s="495"/>
      <c r="V47" s="385"/>
      <c r="W47" s="386"/>
      <c r="X47" s="386"/>
      <c r="Y47" s="387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481</v>
      </c>
      <c r="B49" s="270"/>
      <c r="C49" s="252" t="s">
        <v>639</v>
      </c>
      <c r="D49" s="253" t="s">
        <v>639</v>
      </c>
      <c r="E49" s="254" t="s">
        <v>639</v>
      </c>
      <c r="F49" s="351"/>
      <c r="G49" s="252" t="s">
        <v>639</v>
      </c>
      <c r="H49" s="253" t="s">
        <v>639</v>
      </c>
      <c r="I49" s="254" t="s">
        <v>639</v>
      </c>
      <c r="J49" s="351"/>
      <c r="K49" s="252" t="s">
        <v>639</v>
      </c>
      <c r="L49" s="271" t="s">
        <v>639</v>
      </c>
      <c r="M49" s="254" t="s">
        <v>639</v>
      </c>
      <c r="N49" s="351" t="s">
        <v>1528</v>
      </c>
      <c r="O49" s="252" t="s">
        <v>2842</v>
      </c>
      <c r="P49" s="271">
        <v>1025</v>
      </c>
      <c r="Q49" s="254">
        <v>0</v>
      </c>
      <c r="R49" s="270" t="s">
        <v>1173</v>
      </c>
      <c r="S49" s="252" t="s">
        <v>1174</v>
      </c>
      <c r="T49" s="271">
        <v>470</v>
      </c>
      <c r="U49" s="254">
        <v>0</v>
      </c>
      <c r="V49" s="272"/>
      <c r="W49" s="252"/>
      <c r="X49" s="271" t="s">
        <v>639</v>
      </c>
      <c r="Y49" s="254"/>
    </row>
    <row r="50" spans="1:25" s="256" customFormat="1" ht="12.75" customHeight="1">
      <c r="A50" s="496" t="s">
        <v>26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/>
      <c r="O50" s="252" t="s">
        <v>639</v>
      </c>
      <c r="P50" s="271" t="s">
        <v>639</v>
      </c>
      <c r="Q50" s="254" t="s">
        <v>639</v>
      </c>
      <c r="R50" s="270" t="s">
        <v>1175</v>
      </c>
      <c r="S50" s="252" t="s">
        <v>1176</v>
      </c>
      <c r="T50" s="271">
        <v>40</v>
      </c>
      <c r="U50" s="254">
        <v>0</v>
      </c>
      <c r="V50" s="273"/>
      <c r="W50" s="252"/>
      <c r="X50" s="271" t="s">
        <v>639</v>
      </c>
      <c r="Y50" s="254"/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 t="s">
        <v>1177</v>
      </c>
      <c r="S51" s="252" t="s">
        <v>1178</v>
      </c>
      <c r="T51" s="271">
        <v>40</v>
      </c>
      <c r="U51" s="254">
        <v>0</v>
      </c>
      <c r="V51" s="273"/>
      <c r="W51" s="252"/>
      <c r="X51" s="271" t="s">
        <v>639</v>
      </c>
      <c r="Y51" s="254"/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1575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1025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550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80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11955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MOKUJI!J11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留萌市読売</v>
      </c>
      <c r="C151" s="314"/>
      <c r="D151" s="314"/>
      <c r="E151" s="314"/>
      <c r="F151" s="313" t="str">
        <f>IF(G4="","",CONCATENATE($A7,G4))</f>
        <v>留萌市朝日</v>
      </c>
      <c r="G151" s="314"/>
      <c r="H151" s="314"/>
      <c r="I151" s="314"/>
      <c r="J151" s="313" t="str">
        <f>IF(K4="","",CONCATENATE($A7,K4))</f>
        <v>留萌市毎日</v>
      </c>
      <c r="K151" s="314"/>
      <c r="L151" s="314"/>
      <c r="M151" s="314"/>
      <c r="N151" s="313" t="str">
        <f>IF(O4="","",CONCATENATE($A7,O4))</f>
        <v>留萌市北海道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留萌市留萌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e">
        <f>IF(#REF!="","","検索")</f>
        <v>#REF!</v>
      </c>
      <c r="S152" s="312"/>
      <c r="T152" s="312"/>
      <c r="U152" s="312"/>
      <c r="V152" s="311" t="str">
        <f>IF(S47="","","検索")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増毛郡読売</v>
      </c>
      <c r="C153" s="317"/>
      <c r="D153" s="317"/>
      <c r="E153" s="317"/>
      <c r="F153" s="316" t="str">
        <f>IF(G47="","",CONCATENATE($A50,G47))</f>
        <v>増毛郡朝日</v>
      </c>
      <c r="G153" s="317"/>
      <c r="H153" s="317"/>
      <c r="I153" s="317"/>
      <c r="J153" s="316" t="str">
        <f>IF(K47="","",CONCATENATE($A50,K47))</f>
        <v>増毛郡毎日</v>
      </c>
      <c r="K153" s="317"/>
      <c r="L153" s="317"/>
      <c r="M153" s="317"/>
      <c r="N153" s="316" t="str">
        <f>IF(O47="","",CONCATENATE($A50,O47))</f>
        <v>増毛郡北海道</v>
      </c>
      <c r="O153" s="317"/>
      <c r="P153" s="317"/>
      <c r="Q153" s="317"/>
      <c r="R153" s="316" t="e">
        <f>IF(#REF!="","",CONCATENATE($A50,#REF!))</f>
        <v>#REF!</v>
      </c>
      <c r="S153" s="317"/>
      <c r="T153" s="317"/>
      <c r="U153" s="317"/>
      <c r="V153" s="316" t="str">
        <f>IF(S47="","",CONCATENATE($A50,S47))</f>
        <v>増毛郡留萌</v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8"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37</v>
      </c>
      <c r="Z2" s="402" t="s">
        <v>2074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16</v>
      </c>
      <c r="S4" s="493" t="s">
        <v>24</v>
      </c>
      <c r="T4" s="494"/>
      <c r="U4" s="495"/>
      <c r="V4" s="242"/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482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 t="s">
        <v>1529</v>
      </c>
      <c r="O6" s="252" t="s">
        <v>2592</v>
      </c>
      <c r="P6" s="253">
        <v>485</v>
      </c>
      <c r="Q6" s="254">
        <v>0</v>
      </c>
      <c r="R6" s="321" t="s">
        <v>1179</v>
      </c>
      <c r="S6" s="252" t="s">
        <v>1180</v>
      </c>
      <c r="T6" s="253">
        <v>50</v>
      </c>
      <c r="U6" s="254">
        <v>0</v>
      </c>
      <c r="V6" s="38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27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1530</v>
      </c>
      <c r="O7" s="252" t="s">
        <v>2593</v>
      </c>
      <c r="P7" s="253">
        <v>275</v>
      </c>
      <c r="Q7" s="254">
        <v>0</v>
      </c>
      <c r="R7" s="270" t="s">
        <v>1181</v>
      </c>
      <c r="S7" s="252" t="s">
        <v>1182</v>
      </c>
      <c r="T7" s="253">
        <v>220</v>
      </c>
      <c r="U7" s="254">
        <v>0</v>
      </c>
      <c r="V7" s="382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/>
      <c r="O8" s="252" t="s">
        <v>639</v>
      </c>
      <c r="P8" s="253" t="s">
        <v>639</v>
      </c>
      <c r="Q8" s="254" t="s">
        <v>639</v>
      </c>
      <c r="R8" s="270" t="s">
        <v>1183</v>
      </c>
      <c r="S8" s="252" t="s">
        <v>1184</v>
      </c>
      <c r="T8" s="253">
        <v>15</v>
      </c>
      <c r="U8" s="254">
        <v>0</v>
      </c>
      <c r="V8" s="382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 t="s">
        <v>1185</v>
      </c>
      <c r="S9" s="252" t="s">
        <v>1186</v>
      </c>
      <c r="T9" s="253">
        <v>100</v>
      </c>
      <c r="U9" s="254">
        <v>0</v>
      </c>
      <c r="V9" s="382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382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1145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760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385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16</v>
      </c>
      <c r="S47" s="493" t="s">
        <v>24</v>
      </c>
      <c r="T47" s="494"/>
      <c r="U47" s="495"/>
      <c r="V47" s="242"/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483</v>
      </c>
      <c r="B49" s="351" t="s">
        <v>1531</v>
      </c>
      <c r="C49" s="252" t="s">
        <v>2799</v>
      </c>
      <c r="D49" s="253">
        <v>130</v>
      </c>
      <c r="E49" s="254">
        <v>0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1532</v>
      </c>
      <c r="O49" s="252" t="s">
        <v>2594</v>
      </c>
      <c r="P49" s="271">
        <v>500</v>
      </c>
      <c r="Q49" s="254">
        <v>0</v>
      </c>
      <c r="R49" s="270" t="s">
        <v>1187</v>
      </c>
      <c r="S49" s="252" t="s">
        <v>1188</v>
      </c>
      <c r="T49" s="271">
        <v>75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28</v>
      </c>
      <c r="B50" s="351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1533</v>
      </c>
      <c r="O50" s="252" t="s">
        <v>2595</v>
      </c>
      <c r="P50" s="271">
        <v>355</v>
      </c>
      <c r="Q50" s="254">
        <v>0</v>
      </c>
      <c r="R50" s="270" t="s">
        <v>1189</v>
      </c>
      <c r="S50" s="252" t="s">
        <v>1190</v>
      </c>
      <c r="T50" s="271">
        <v>80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 thickBo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1534</v>
      </c>
      <c r="O51" s="356" t="s">
        <v>2596</v>
      </c>
      <c r="P51" s="271">
        <v>1780</v>
      </c>
      <c r="Q51" s="254">
        <v>0</v>
      </c>
      <c r="R51" s="270" t="s">
        <v>1191</v>
      </c>
      <c r="S51" s="252" t="s">
        <v>1192</v>
      </c>
      <c r="T51" s="271">
        <v>490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3" t="s">
        <v>1535</v>
      </c>
      <c r="O52" s="344" t="s">
        <v>2117</v>
      </c>
      <c r="P52" s="350">
        <v>60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 thickBo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3" t="s">
        <v>1536</v>
      </c>
      <c r="O53" s="348" t="s">
        <v>2118</v>
      </c>
      <c r="P53" s="350">
        <v>60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 t="s">
        <v>1537</v>
      </c>
      <c r="O54" s="252" t="s">
        <v>2597</v>
      </c>
      <c r="P54" s="271">
        <v>160</v>
      </c>
      <c r="Q54" s="254">
        <v>0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 t="s">
        <v>1538</v>
      </c>
      <c r="O55" s="274" t="s">
        <v>2667</v>
      </c>
      <c r="P55" s="275">
        <v>100</v>
      </c>
      <c r="Q55" s="254">
        <v>0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351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351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351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3790</v>
      </c>
      <c r="B75" s="279"/>
      <c r="C75" s="260" t="str">
        <f>IF(D75=0,"","計")</f>
        <v>計</v>
      </c>
      <c r="D75" s="275">
        <f>SUBTOTAL(9,D49:D74)</f>
        <v>130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3015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645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>
        <v>16</v>
      </c>
      <c r="S77" s="493" t="s">
        <v>24</v>
      </c>
      <c r="T77" s="494"/>
      <c r="U77" s="495"/>
      <c r="V77" s="242"/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486</v>
      </c>
      <c r="B79" s="351" t="s">
        <v>1539</v>
      </c>
      <c r="C79" s="252" t="s">
        <v>379</v>
      </c>
      <c r="D79" s="271">
        <v>30</v>
      </c>
      <c r="E79" s="254">
        <v>0</v>
      </c>
      <c r="F79" s="351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1" t="s">
        <v>1540</v>
      </c>
      <c r="O79" s="252" t="s">
        <v>2687</v>
      </c>
      <c r="P79" s="271">
        <v>50</v>
      </c>
      <c r="Q79" s="254">
        <v>0</v>
      </c>
      <c r="R79" s="270" t="s">
        <v>1193</v>
      </c>
      <c r="S79" s="252" t="s">
        <v>1194</v>
      </c>
      <c r="T79" s="271">
        <v>230</v>
      </c>
      <c r="U79" s="254">
        <v>0</v>
      </c>
      <c r="V79" s="38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29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 t="s">
        <v>1541</v>
      </c>
      <c r="O80" s="252" t="s">
        <v>2598</v>
      </c>
      <c r="P80" s="271">
        <v>490</v>
      </c>
      <c r="Q80" s="254">
        <v>0</v>
      </c>
      <c r="R80" s="270" t="s">
        <v>1195</v>
      </c>
      <c r="S80" s="252" t="s">
        <v>1196</v>
      </c>
      <c r="T80" s="271">
        <v>240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1" t="s">
        <v>1542</v>
      </c>
      <c r="O81" s="252" t="s">
        <v>2599</v>
      </c>
      <c r="P81" s="271">
        <v>55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1" t="s">
        <v>1543</v>
      </c>
      <c r="O82" s="252" t="s">
        <v>2693</v>
      </c>
      <c r="P82" s="271">
        <v>695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1" t="s">
        <v>1544</v>
      </c>
      <c r="O83" s="252" t="s">
        <v>2600</v>
      </c>
      <c r="P83" s="271">
        <v>675</v>
      </c>
      <c r="Q83" s="254">
        <v>0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2465</v>
      </c>
      <c r="B95" s="293"/>
      <c r="C95" s="260" t="str">
        <f>IF(D95=0,"","計")</f>
        <v>計</v>
      </c>
      <c r="D95" s="275">
        <f>SUBTOTAL(9,D79:D94)</f>
        <v>30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1965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470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7400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MOKUJI!J12</f>
        <v>45108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留萌郡読売</v>
      </c>
      <c r="C151" s="314"/>
      <c r="D151" s="314"/>
      <c r="E151" s="314"/>
      <c r="F151" s="313" t="str">
        <f>IF(G4="","",CONCATENATE($A7,G4))</f>
        <v>留萌郡朝日</v>
      </c>
      <c r="G151" s="314"/>
      <c r="H151" s="314"/>
      <c r="I151" s="314"/>
      <c r="J151" s="313" t="str">
        <f>IF(K4="","",CONCATENATE($A7,K4))</f>
        <v>留萌郡毎日</v>
      </c>
      <c r="K151" s="314"/>
      <c r="L151" s="314"/>
      <c r="M151" s="314"/>
      <c r="N151" s="313" t="str">
        <f>IF(O4="","",CONCATENATE($A7,O4))</f>
        <v>留萌郡北海道</v>
      </c>
      <c r="O151" s="314"/>
      <c r="P151" s="314"/>
      <c r="Q151" s="314"/>
      <c r="R151" s="313" t="str">
        <f>IF(S4="","",CONCATENATE($A7,S4))</f>
        <v>留萌郡留萌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苫前郡読売</v>
      </c>
      <c r="C153" s="317"/>
      <c r="D153" s="317"/>
      <c r="E153" s="317"/>
      <c r="F153" s="316" t="str">
        <f>IF(G47="","",CONCATENATE($A50,G47))</f>
        <v>苫前郡朝日</v>
      </c>
      <c r="G153" s="317"/>
      <c r="H153" s="317"/>
      <c r="I153" s="317"/>
      <c r="J153" s="316" t="str">
        <f>IF(K47="","",CONCATENATE($A50,K47))</f>
        <v>苫前郡毎日</v>
      </c>
      <c r="K153" s="317"/>
      <c r="L153" s="317"/>
      <c r="M153" s="317"/>
      <c r="N153" s="316" t="str">
        <f>IF(O47="","",CONCATENATE($A50,O47))</f>
        <v>苫前郡北海道</v>
      </c>
      <c r="O153" s="317"/>
      <c r="P153" s="317"/>
      <c r="Q153" s="317"/>
      <c r="R153" s="316" t="str">
        <f>IF(S47="","",CONCATENATE($A50,S47))</f>
        <v>苫前郡留萌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天塩郡①読売</v>
      </c>
      <c r="C155" s="317"/>
      <c r="D155" s="317"/>
      <c r="E155" s="317"/>
      <c r="F155" s="316" t="str">
        <f>IF(G77="","",CONCATENATE($A80,G77))</f>
        <v>天塩郡①朝日</v>
      </c>
      <c r="G155" s="317"/>
      <c r="H155" s="317"/>
      <c r="I155" s="317"/>
      <c r="J155" s="316" t="str">
        <f>IF(K77="","",CONCATENATE($A80,K77))</f>
        <v>天塩郡①毎日</v>
      </c>
      <c r="K155" s="317"/>
      <c r="L155" s="317"/>
      <c r="M155" s="317"/>
      <c r="N155" s="316" t="str">
        <f>IF(O77="","",CONCATENATE($A80,O77))</f>
        <v>天塩郡①北海道</v>
      </c>
      <c r="O155" s="317"/>
      <c r="P155" s="317"/>
      <c r="Q155" s="317"/>
      <c r="R155" s="316" t="str">
        <f>IF(S77="","",CONCATENATE($A80,S77))</f>
        <v>天塩郡①留萌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K97:M97"/>
    <mergeCell ref="C97:E97"/>
    <mergeCell ref="B135:E135"/>
    <mergeCell ref="F135:I135"/>
    <mergeCell ref="J135:M135"/>
    <mergeCell ref="B117:E134"/>
    <mergeCell ref="F117:I134"/>
    <mergeCell ref="J117:M134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/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38</v>
      </c>
      <c r="Z2" s="402" t="s">
        <v>2073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15</v>
      </c>
      <c r="W4" s="493" t="s">
        <v>30</v>
      </c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399" t="s">
        <v>640</v>
      </c>
      <c r="W5" s="342" t="s">
        <v>641</v>
      </c>
      <c r="X5" s="419" t="s">
        <v>642</v>
      </c>
      <c r="Y5" s="384"/>
    </row>
    <row r="6" spans="1:26" s="256" customFormat="1" ht="12.75" customHeight="1" thickTop="1" thickBot="1">
      <c r="A6" s="250">
        <v>214</v>
      </c>
      <c r="B6" s="355" t="s">
        <v>1545</v>
      </c>
      <c r="C6" s="252" t="s">
        <v>381</v>
      </c>
      <c r="D6" s="253">
        <v>850</v>
      </c>
      <c r="E6" s="254">
        <v>0</v>
      </c>
      <c r="F6" s="355" t="s">
        <v>2425</v>
      </c>
      <c r="G6" s="252" t="s">
        <v>2426</v>
      </c>
      <c r="H6" s="253">
        <v>100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1546</v>
      </c>
      <c r="O6" s="252" t="s">
        <v>2601</v>
      </c>
      <c r="P6" s="253">
        <v>25</v>
      </c>
      <c r="Q6" s="254">
        <v>0</v>
      </c>
      <c r="R6" s="355"/>
      <c r="S6" s="252"/>
      <c r="T6" s="253"/>
      <c r="U6" s="415"/>
      <c r="V6" s="429" t="s">
        <v>1547</v>
      </c>
      <c r="W6" s="430" t="s">
        <v>2038</v>
      </c>
      <c r="X6" s="431">
        <v>6920</v>
      </c>
      <c r="Y6" s="432">
        <v>0</v>
      </c>
    </row>
    <row r="7" spans="1:26" s="256" customFormat="1" ht="12.75" customHeight="1" thickTop="1">
      <c r="A7" s="496" t="s">
        <v>31</v>
      </c>
      <c r="B7" s="270"/>
      <c r="C7" s="252" t="s">
        <v>639</v>
      </c>
      <c r="D7" s="253" t="s">
        <v>639</v>
      </c>
      <c r="E7" s="254" t="s">
        <v>639</v>
      </c>
      <c r="F7" s="270" t="s">
        <v>2427</v>
      </c>
      <c r="G7" s="252" t="s">
        <v>381</v>
      </c>
      <c r="H7" s="253">
        <v>160</v>
      </c>
      <c r="I7" s="254">
        <v>0</v>
      </c>
      <c r="J7" s="270"/>
      <c r="K7" s="252" t="s">
        <v>639</v>
      </c>
      <c r="L7" s="253" t="s">
        <v>639</v>
      </c>
      <c r="M7" s="254" t="s">
        <v>639</v>
      </c>
      <c r="N7" s="355" t="s">
        <v>1548</v>
      </c>
      <c r="O7" s="252" t="s">
        <v>2602</v>
      </c>
      <c r="P7" s="253">
        <v>65</v>
      </c>
      <c r="Q7" s="254">
        <v>0</v>
      </c>
      <c r="R7" s="355"/>
      <c r="S7" s="252"/>
      <c r="T7" s="253"/>
      <c r="U7" s="254"/>
      <c r="V7" s="251" t="s">
        <v>1630</v>
      </c>
      <c r="W7" s="252" t="s">
        <v>385</v>
      </c>
      <c r="X7" s="253">
        <v>120</v>
      </c>
      <c r="Y7" s="254">
        <v>0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5" t="s">
        <v>1549</v>
      </c>
      <c r="O8" s="252" t="s">
        <v>2603</v>
      </c>
      <c r="P8" s="253">
        <v>40</v>
      </c>
      <c r="Q8" s="254">
        <v>0</v>
      </c>
      <c r="R8" s="270"/>
      <c r="S8" s="252"/>
      <c r="T8" s="253"/>
      <c r="U8" s="254"/>
      <c r="V8" s="255" t="s">
        <v>1631</v>
      </c>
      <c r="W8" s="252" t="s">
        <v>384</v>
      </c>
      <c r="X8" s="253">
        <v>30</v>
      </c>
      <c r="Y8" s="254">
        <v>0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5" t="s">
        <v>2049</v>
      </c>
      <c r="O9" s="252" t="s">
        <v>2604</v>
      </c>
      <c r="P9" s="253">
        <v>30</v>
      </c>
      <c r="Q9" s="254">
        <v>0</v>
      </c>
      <c r="R9" s="270"/>
      <c r="S9" s="252"/>
      <c r="T9" s="253"/>
      <c r="U9" s="254"/>
      <c r="V9" s="255" t="s">
        <v>1632</v>
      </c>
      <c r="W9" s="252" t="s">
        <v>383</v>
      </c>
      <c r="X9" s="253">
        <v>90</v>
      </c>
      <c r="Y9" s="254">
        <v>0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5" t="s">
        <v>1550</v>
      </c>
      <c r="O10" s="252" t="s">
        <v>2605</v>
      </c>
      <c r="P10" s="253">
        <v>15</v>
      </c>
      <c r="Q10" s="254">
        <v>0</v>
      </c>
      <c r="R10" s="270"/>
      <c r="S10" s="252"/>
      <c r="T10" s="253"/>
      <c r="U10" s="254"/>
      <c r="V10" s="255" t="s">
        <v>1633</v>
      </c>
      <c r="W10" s="252" t="s">
        <v>382</v>
      </c>
      <c r="X10" s="253">
        <v>20</v>
      </c>
      <c r="Y10" s="254">
        <v>0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5" t="s">
        <v>1551</v>
      </c>
      <c r="O11" s="252" t="s">
        <v>2606</v>
      </c>
      <c r="P11" s="253">
        <v>100</v>
      </c>
      <c r="Q11" s="254">
        <v>0</v>
      </c>
      <c r="R11" s="270"/>
      <c r="S11" s="252"/>
      <c r="T11" s="253"/>
      <c r="U11" s="254"/>
      <c r="V11" s="255" t="s">
        <v>1634</v>
      </c>
      <c r="W11" s="252" t="s">
        <v>2019</v>
      </c>
      <c r="X11" s="253">
        <v>35</v>
      </c>
      <c r="Y11" s="254">
        <v>0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5" t="s">
        <v>1552</v>
      </c>
      <c r="O12" s="252" t="s">
        <v>2607</v>
      </c>
      <c r="P12" s="253">
        <v>1845</v>
      </c>
      <c r="Q12" s="254">
        <v>0</v>
      </c>
      <c r="R12" s="270"/>
      <c r="S12" s="252"/>
      <c r="T12" s="253"/>
      <c r="U12" s="254"/>
      <c r="V12" s="255" t="s">
        <v>2051</v>
      </c>
      <c r="W12" s="252" t="s">
        <v>2050</v>
      </c>
      <c r="X12" s="253">
        <v>70</v>
      </c>
      <c r="Y12" s="254">
        <v>0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5" t="s">
        <v>1553</v>
      </c>
      <c r="O13" s="252" t="s">
        <v>2855</v>
      </c>
      <c r="P13" s="253">
        <v>2790</v>
      </c>
      <c r="Q13" s="254">
        <v>0</v>
      </c>
      <c r="R13" s="270"/>
      <c r="S13" s="252"/>
      <c r="T13" s="253"/>
      <c r="U13" s="254"/>
      <c r="V13" s="255" t="s">
        <v>1627</v>
      </c>
      <c r="W13" s="252" t="s">
        <v>386</v>
      </c>
      <c r="X13" s="253">
        <v>30</v>
      </c>
      <c r="Y13" s="254">
        <v>0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5" t="s">
        <v>1554</v>
      </c>
      <c r="O14" s="252" t="s">
        <v>2800</v>
      </c>
      <c r="P14" s="253">
        <v>25</v>
      </c>
      <c r="Q14" s="254">
        <v>0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5"/>
      <c r="O15" s="252" t="s">
        <v>639</v>
      </c>
      <c r="P15" s="253" t="s">
        <v>639</v>
      </c>
      <c r="Q15" s="254" t="s">
        <v>639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5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5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55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13360</v>
      </c>
      <c r="B45" s="258"/>
      <c r="C45" s="260" t="str">
        <f>IF(D45=0,"","計")</f>
        <v>計</v>
      </c>
      <c r="D45" s="261">
        <f>SUBTOTAL(9,D6:D44)</f>
        <v>850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260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4935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7315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15</v>
      </c>
      <c r="S47" s="493" t="s">
        <v>30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 thickBo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399" t="s">
        <v>640</v>
      </c>
      <c r="K48" s="342" t="s">
        <v>641</v>
      </c>
      <c r="L48" s="419" t="s">
        <v>642</v>
      </c>
      <c r="M48" s="439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 thickTop="1" thickBot="1">
      <c r="A49" s="250">
        <v>512</v>
      </c>
      <c r="B49" s="355" t="s">
        <v>1555</v>
      </c>
      <c r="C49" s="252" t="s">
        <v>387</v>
      </c>
      <c r="D49" s="253">
        <v>5</v>
      </c>
      <c r="E49" s="254">
        <v>0</v>
      </c>
      <c r="F49" s="270"/>
      <c r="G49" s="252" t="s">
        <v>639</v>
      </c>
      <c r="H49" s="253" t="s">
        <v>639</v>
      </c>
      <c r="I49" s="415" t="s">
        <v>639</v>
      </c>
      <c r="J49" s="429" t="s">
        <v>840</v>
      </c>
      <c r="K49" s="430" t="s">
        <v>390</v>
      </c>
      <c r="L49" s="440" t="s">
        <v>2820</v>
      </c>
      <c r="M49" s="432">
        <v>0</v>
      </c>
      <c r="N49" s="438" t="s">
        <v>1556</v>
      </c>
      <c r="O49" s="252" t="s">
        <v>2608</v>
      </c>
      <c r="P49" s="271">
        <v>410</v>
      </c>
      <c r="Q49" s="254">
        <v>0</v>
      </c>
      <c r="R49" s="270" t="s">
        <v>1635</v>
      </c>
      <c r="S49" s="252" t="s">
        <v>1636</v>
      </c>
      <c r="T49" s="271">
        <v>30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 thickTop="1">
      <c r="A50" s="496" t="s">
        <v>32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354"/>
      <c r="K50" s="252" t="s">
        <v>639</v>
      </c>
      <c r="L50" s="271" t="s">
        <v>639</v>
      </c>
      <c r="M50" s="254" t="s">
        <v>639</v>
      </c>
      <c r="N50" s="355" t="s">
        <v>1557</v>
      </c>
      <c r="O50" s="252" t="s">
        <v>2609</v>
      </c>
      <c r="P50" s="271">
        <v>30</v>
      </c>
      <c r="Q50" s="254">
        <v>0</v>
      </c>
      <c r="R50" s="270" t="s">
        <v>1637</v>
      </c>
      <c r="S50" s="252" t="s">
        <v>389</v>
      </c>
      <c r="T50" s="271">
        <v>180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 t="s">
        <v>1558</v>
      </c>
      <c r="O51" s="252" t="s">
        <v>2055</v>
      </c>
      <c r="P51" s="271">
        <v>45</v>
      </c>
      <c r="Q51" s="254">
        <v>0</v>
      </c>
      <c r="R51" s="417" t="s">
        <v>1638</v>
      </c>
      <c r="S51" s="356" t="s">
        <v>388</v>
      </c>
      <c r="T51" s="418">
        <v>20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 thickBo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 t="s">
        <v>1559</v>
      </c>
      <c r="O52" s="252" t="s">
        <v>2610</v>
      </c>
      <c r="P52" s="271">
        <v>370</v>
      </c>
      <c r="Q52" s="254">
        <v>0</v>
      </c>
      <c r="R52" s="442" t="s">
        <v>2682</v>
      </c>
      <c r="S52" s="443" t="s">
        <v>2681</v>
      </c>
      <c r="T52" s="444">
        <v>670</v>
      </c>
      <c r="U52" s="384">
        <v>0</v>
      </c>
      <c r="V52" s="416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 thickTop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5" t="s">
        <v>1560</v>
      </c>
      <c r="O53" s="252" t="s">
        <v>2856</v>
      </c>
      <c r="P53" s="271">
        <v>755</v>
      </c>
      <c r="Q53" s="254">
        <v>0</v>
      </c>
      <c r="R53" s="421" t="s">
        <v>2015</v>
      </c>
      <c r="S53" s="422" t="s">
        <v>2017</v>
      </c>
      <c r="T53" s="423">
        <v>700</v>
      </c>
      <c r="U53" s="424">
        <v>0</v>
      </c>
      <c r="V53" s="416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 thickBo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5" t="s">
        <v>1561</v>
      </c>
      <c r="O54" s="252" t="s">
        <v>2611</v>
      </c>
      <c r="P54" s="271">
        <v>1315</v>
      </c>
      <c r="Q54" s="254">
        <v>0</v>
      </c>
      <c r="R54" s="425" t="s">
        <v>2016</v>
      </c>
      <c r="S54" s="426" t="s">
        <v>2018</v>
      </c>
      <c r="T54" s="427">
        <v>270</v>
      </c>
      <c r="U54" s="428">
        <v>0</v>
      </c>
      <c r="V54" s="416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 thickTop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5"/>
      <c r="O55" s="274" t="s">
        <v>639</v>
      </c>
      <c r="P55" s="275" t="s">
        <v>639</v>
      </c>
      <c r="Q55" s="254" t="s">
        <v>639</v>
      </c>
      <c r="R55" s="321"/>
      <c r="S55" s="252" t="s">
        <v>639</v>
      </c>
      <c r="T55" s="420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4800</v>
      </c>
      <c r="B75" s="279"/>
      <c r="C75" s="260" t="str">
        <f>IF(D75=0,"","計")</f>
        <v>計</v>
      </c>
      <c r="D75" s="275">
        <f>SUBTOTAL(9,D49:D74)</f>
        <v>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2925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1870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80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18160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MOKUJI!J13</f>
        <v>45202</v>
      </c>
      <c r="W136" s="522"/>
      <c r="X136" s="522"/>
      <c r="Y136" s="522"/>
    </row>
    <row r="137" spans="1:25" ht="13.5" customHeight="1">
      <c r="A137" s="336" t="s">
        <v>2438</v>
      </c>
    </row>
    <row r="138" spans="1:25" ht="13.5" customHeight="1" thickBot="1">
      <c r="A138" s="336" t="s">
        <v>2020</v>
      </c>
    </row>
    <row r="139" spans="1:25" ht="13.5" customHeight="1" thickTop="1" thickBot="1">
      <c r="A139" s="336" t="s">
        <v>2406</v>
      </c>
      <c r="C139" s="414"/>
      <c r="D139" s="336" t="s">
        <v>2407</v>
      </c>
    </row>
    <row r="140" spans="1:25" ht="13.5" customHeight="1" thickTop="1" thickBot="1">
      <c r="A140" s="336" t="s">
        <v>2436</v>
      </c>
      <c r="C140" s="414"/>
      <c r="D140" s="336" t="s">
        <v>2437</v>
      </c>
    </row>
    <row r="141" spans="1:25" ht="13.5" customHeight="1" thickTop="1"/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稚内市読売</v>
      </c>
      <c r="C151" s="314"/>
      <c r="D151" s="314"/>
      <c r="E151" s="314"/>
      <c r="F151" s="313" t="str">
        <f>IF(G4="","",CONCATENATE($A7,G4))</f>
        <v>稚内市朝日</v>
      </c>
      <c r="G151" s="314"/>
      <c r="H151" s="314"/>
      <c r="I151" s="314"/>
      <c r="J151" s="313" t="str">
        <f>IF(K4="","",CONCATENATE($A7,K4))</f>
        <v>稚内市毎日</v>
      </c>
      <c r="K151" s="314"/>
      <c r="L151" s="314"/>
      <c r="M151" s="314"/>
      <c r="N151" s="313" t="str">
        <f>IF(O4="","",CONCATENATE($A7,O4))</f>
        <v>稚内市北海道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稚内市日刊宗谷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枝幸郡読売</v>
      </c>
      <c r="C153" s="317"/>
      <c r="D153" s="317"/>
      <c r="E153" s="317"/>
      <c r="F153" s="316" t="str">
        <f>IF(G47="","",CONCATENATE($A50,G47))</f>
        <v>枝幸郡朝日</v>
      </c>
      <c r="G153" s="317"/>
      <c r="H153" s="317"/>
      <c r="I153" s="317"/>
      <c r="J153" s="316" t="str">
        <f>IF(K47="","",CONCATENATE($A50,K47))</f>
        <v>枝幸郡毎日</v>
      </c>
      <c r="K153" s="317"/>
      <c r="L153" s="317"/>
      <c r="M153" s="317"/>
      <c r="N153" s="316" t="str">
        <f>IF(O47="","",CONCATENATE($A50,O47))</f>
        <v>枝幸郡北海道</v>
      </c>
      <c r="O153" s="317"/>
      <c r="P153" s="317"/>
      <c r="Q153" s="317"/>
      <c r="R153" s="316" t="str">
        <f>IF(S47="","",CONCATENATE($A50,S47))</f>
        <v>枝幸郡日刊宗谷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W4:Y4"/>
    <mergeCell ref="W47:Y47"/>
    <mergeCell ref="S4:U4"/>
    <mergeCell ref="R117:U134"/>
    <mergeCell ref="W77:Y77"/>
    <mergeCell ref="W97:Y97"/>
    <mergeCell ref="S77:U77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B135:E135"/>
    <mergeCell ref="F135:I135"/>
    <mergeCell ref="F117:I134"/>
    <mergeCell ref="C97:E97"/>
    <mergeCell ref="B117:E134"/>
    <mergeCell ref="O4:Q4"/>
    <mergeCell ref="K4:M4"/>
    <mergeCell ref="O47:Q47"/>
    <mergeCell ref="K77:M77"/>
    <mergeCell ref="K47:M47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0" orientation="landscape" verticalDpi="2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39</v>
      </c>
      <c r="Z2" s="402" t="s">
        <v>2072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15</v>
      </c>
      <c r="S4" s="493" t="s">
        <v>30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516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351"/>
      <c r="K6" s="252" t="s">
        <v>639</v>
      </c>
      <c r="L6" s="253" t="s">
        <v>639</v>
      </c>
      <c r="M6" s="254" t="s">
        <v>639</v>
      </c>
      <c r="N6" s="352" t="s">
        <v>1562</v>
      </c>
      <c r="O6" s="252" t="s">
        <v>2612</v>
      </c>
      <c r="P6" s="253">
        <v>575</v>
      </c>
      <c r="Q6" s="254">
        <v>0</v>
      </c>
      <c r="R6" s="321" t="s">
        <v>1639</v>
      </c>
      <c r="S6" s="252" t="s">
        <v>392</v>
      </c>
      <c r="T6" s="253">
        <v>100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33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1563</v>
      </c>
      <c r="O7" s="252" t="s">
        <v>2613</v>
      </c>
      <c r="P7" s="253">
        <v>65</v>
      </c>
      <c r="Q7" s="254">
        <v>0</v>
      </c>
      <c r="R7" s="270" t="s">
        <v>1640</v>
      </c>
      <c r="S7" s="252" t="s">
        <v>391</v>
      </c>
      <c r="T7" s="253">
        <v>740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 t="s">
        <v>1641</v>
      </c>
      <c r="S8" s="252" t="s">
        <v>380</v>
      </c>
      <c r="T8" s="253">
        <v>100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hidden="1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hidden="1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hidden="1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1580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640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940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15</v>
      </c>
      <c r="S47" s="493" t="s">
        <v>30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511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1564</v>
      </c>
      <c r="O49" s="252" t="s">
        <v>2683</v>
      </c>
      <c r="P49" s="271">
        <v>45</v>
      </c>
      <c r="Q49" s="254">
        <v>0</v>
      </c>
      <c r="R49" s="270" t="s">
        <v>1642</v>
      </c>
      <c r="S49" s="252" t="s">
        <v>394</v>
      </c>
      <c r="T49" s="271">
        <v>250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34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1565</v>
      </c>
      <c r="O50" s="252" t="s">
        <v>2614</v>
      </c>
      <c r="P50" s="271">
        <v>55</v>
      </c>
      <c r="Q50" s="254">
        <v>0</v>
      </c>
      <c r="R50" s="270" t="s">
        <v>1643</v>
      </c>
      <c r="S50" s="252" t="s">
        <v>395</v>
      </c>
      <c r="T50" s="271">
        <v>125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1566</v>
      </c>
      <c r="O51" s="252" t="s">
        <v>2615</v>
      </c>
      <c r="P51" s="271">
        <v>250</v>
      </c>
      <c r="Q51" s="254">
        <v>0</v>
      </c>
      <c r="R51" s="270" t="s">
        <v>1644</v>
      </c>
      <c r="S51" s="252" t="s">
        <v>393</v>
      </c>
      <c r="T51" s="271">
        <v>110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1567</v>
      </c>
      <c r="O52" s="252" t="s">
        <v>2616</v>
      </c>
      <c r="P52" s="271">
        <v>90</v>
      </c>
      <c r="Q52" s="254">
        <v>0</v>
      </c>
      <c r="R52" s="270" t="s">
        <v>2740</v>
      </c>
      <c r="S52" s="252" t="s">
        <v>2741</v>
      </c>
      <c r="T52" s="271">
        <v>100</v>
      </c>
      <c r="U52" s="254">
        <v>0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1568</v>
      </c>
      <c r="O53" s="252" t="s">
        <v>2617</v>
      </c>
      <c r="P53" s="271">
        <v>80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1105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520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585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>
        <v>15</v>
      </c>
      <c r="S77" s="493" t="s">
        <v>30</v>
      </c>
      <c r="T77" s="494"/>
      <c r="U77" s="495"/>
      <c r="V77" s="242"/>
      <c r="W77" s="493"/>
      <c r="X77" s="494"/>
      <c r="Y77" s="495"/>
    </row>
    <row r="78" spans="1:25" s="269" customFormat="1" ht="12.75" customHeight="1" thickBo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342" t="s">
        <v>641</v>
      </c>
      <c r="P78" s="247" t="s">
        <v>642</v>
      </c>
      <c r="Q78" s="248"/>
      <c r="R78" s="399" t="s">
        <v>640</v>
      </c>
      <c r="S78" s="342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518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3" t="s">
        <v>1569</v>
      </c>
      <c r="O79" s="344" t="s">
        <v>2244</v>
      </c>
      <c r="P79" s="350">
        <v>160</v>
      </c>
      <c r="Q79" s="254">
        <v>0</v>
      </c>
      <c r="R79" s="412" t="s">
        <v>2742</v>
      </c>
      <c r="S79" s="405" t="s">
        <v>2743</v>
      </c>
      <c r="T79" s="350">
        <v>280</v>
      </c>
      <c r="U79" s="254"/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35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3" t="s">
        <v>1570</v>
      </c>
      <c r="O80" s="347" t="s">
        <v>2801</v>
      </c>
      <c r="P80" s="350">
        <v>60</v>
      </c>
      <c r="Q80" s="254">
        <v>0</v>
      </c>
      <c r="R80" s="341" t="s">
        <v>2744</v>
      </c>
      <c r="S80" s="274" t="s">
        <v>2745</v>
      </c>
      <c r="T80" s="350">
        <v>100</v>
      </c>
      <c r="U80" s="254"/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3" t="s">
        <v>1571</v>
      </c>
      <c r="O81" s="347" t="s">
        <v>2119</v>
      </c>
      <c r="P81" s="350">
        <v>45</v>
      </c>
      <c r="Q81" s="254">
        <v>0</v>
      </c>
      <c r="R81" s="341" t="s">
        <v>2746</v>
      </c>
      <c r="S81" s="274" t="s">
        <v>2747</v>
      </c>
      <c r="T81" s="350">
        <v>65</v>
      </c>
      <c r="U81" s="254"/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 thickBo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3" t="s">
        <v>1572</v>
      </c>
      <c r="O82" s="348" t="s">
        <v>2245</v>
      </c>
      <c r="P82" s="350">
        <v>165</v>
      </c>
      <c r="Q82" s="254">
        <v>0</v>
      </c>
      <c r="R82" s="341" t="s">
        <v>2748</v>
      </c>
      <c r="S82" s="274" t="s">
        <v>2749</v>
      </c>
      <c r="T82" s="350">
        <v>330</v>
      </c>
      <c r="U82" s="254"/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321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56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s="280" customFormat="1" ht="12.7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1205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430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775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>
        <v>15</v>
      </c>
      <c r="S97" s="493" t="s">
        <v>30</v>
      </c>
      <c r="T97" s="494"/>
      <c r="U97" s="495"/>
      <c r="V97" s="242"/>
      <c r="W97" s="493"/>
      <c r="X97" s="494"/>
      <c r="Y97" s="495"/>
    </row>
    <row r="98" spans="1:25" s="290" customFormat="1" ht="13.5" customHeight="1" thickBo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342" t="s">
        <v>641</v>
      </c>
      <c r="P98" s="247" t="s">
        <v>642</v>
      </c>
      <c r="Q98" s="248"/>
      <c r="R98" s="399" t="s">
        <v>640</v>
      </c>
      <c r="S98" s="342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517</v>
      </c>
      <c r="B99" s="270"/>
      <c r="C99" s="252" t="s">
        <v>639</v>
      </c>
      <c r="D99" s="271" t="s">
        <v>639</v>
      </c>
      <c r="E99" s="254" t="s">
        <v>639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353" t="s">
        <v>1573</v>
      </c>
      <c r="O99" s="344" t="s">
        <v>2246</v>
      </c>
      <c r="P99" s="350">
        <v>125</v>
      </c>
      <c r="Q99" s="254">
        <v>0</v>
      </c>
      <c r="R99" s="412" t="s">
        <v>2750</v>
      </c>
      <c r="S99" s="405" t="s">
        <v>2751</v>
      </c>
      <c r="T99" s="350">
        <v>170</v>
      </c>
      <c r="U99" s="254"/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36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353" t="s">
        <v>1574</v>
      </c>
      <c r="O100" s="347" t="s">
        <v>2247</v>
      </c>
      <c r="P100" s="350">
        <v>95</v>
      </c>
      <c r="Q100" s="254">
        <v>0</v>
      </c>
      <c r="R100" s="341" t="s">
        <v>2752</v>
      </c>
      <c r="S100" s="274" t="s">
        <v>2753</v>
      </c>
      <c r="T100" s="350">
        <v>140</v>
      </c>
      <c r="U100" s="254"/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 thickBo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353" t="s">
        <v>1575</v>
      </c>
      <c r="O101" s="348" t="s">
        <v>2248</v>
      </c>
      <c r="P101" s="350">
        <v>95</v>
      </c>
      <c r="Q101" s="254">
        <v>0</v>
      </c>
      <c r="R101" s="321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625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315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310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4515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MOKUJI!J14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天塩郡②読売</v>
      </c>
      <c r="C151" s="314"/>
      <c r="D151" s="314"/>
      <c r="E151" s="314"/>
      <c r="F151" s="313" t="str">
        <f>IF(G4="","",CONCATENATE($A7,G4))</f>
        <v>天塩郡②朝日</v>
      </c>
      <c r="G151" s="314"/>
      <c r="H151" s="314"/>
      <c r="I151" s="314"/>
      <c r="J151" s="313" t="str">
        <f>IF(K4="","",CONCATENATE($A7,K4))</f>
        <v>天塩郡②毎日</v>
      </c>
      <c r="K151" s="314"/>
      <c r="L151" s="314"/>
      <c r="M151" s="314"/>
      <c r="N151" s="313" t="str">
        <f>IF(O4="","",CONCATENATE($A7,O4))</f>
        <v>天塩郡②北海道</v>
      </c>
      <c r="O151" s="314"/>
      <c r="P151" s="314"/>
      <c r="Q151" s="314"/>
      <c r="R151" s="313" t="str">
        <f>IF(S4="","",CONCATENATE($A7,S4))</f>
        <v>天塩郡②日刊宗谷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宗谷郡読売</v>
      </c>
      <c r="C153" s="317"/>
      <c r="D153" s="317"/>
      <c r="E153" s="317"/>
      <c r="F153" s="316" t="str">
        <f>IF(G47="","",CONCATENATE($A50,G47))</f>
        <v>宗谷郡朝日</v>
      </c>
      <c r="G153" s="317"/>
      <c r="H153" s="317"/>
      <c r="I153" s="317"/>
      <c r="J153" s="316" t="str">
        <f>IF(K47="","",CONCATENATE($A50,K47))</f>
        <v>宗谷郡毎日</v>
      </c>
      <c r="K153" s="317"/>
      <c r="L153" s="317"/>
      <c r="M153" s="317"/>
      <c r="N153" s="316" t="str">
        <f>IF(O47="","",CONCATENATE($A50,O47))</f>
        <v>宗谷郡北海道</v>
      </c>
      <c r="O153" s="317"/>
      <c r="P153" s="317"/>
      <c r="Q153" s="317"/>
      <c r="R153" s="316" t="str">
        <f>IF(S47="","",CONCATENATE($A50,S47))</f>
        <v>宗谷郡日刊宗谷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利尻郡読売</v>
      </c>
      <c r="C155" s="317"/>
      <c r="D155" s="317"/>
      <c r="E155" s="317"/>
      <c r="F155" s="316" t="str">
        <f>IF(G77="","",CONCATENATE($A80,G77))</f>
        <v>利尻郡朝日</v>
      </c>
      <c r="G155" s="317"/>
      <c r="H155" s="317"/>
      <c r="I155" s="317"/>
      <c r="J155" s="316" t="str">
        <f>IF(K77="","",CONCATENATE($A80,K77))</f>
        <v>利尻郡毎日</v>
      </c>
      <c r="K155" s="317"/>
      <c r="L155" s="317"/>
      <c r="M155" s="317"/>
      <c r="N155" s="316" t="str">
        <f>IF(O77="","",CONCATENATE($A80,O77))</f>
        <v>利尻郡北海道</v>
      </c>
      <c r="O155" s="317"/>
      <c r="P155" s="317"/>
      <c r="Q155" s="317"/>
      <c r="R155" s="316" t="str">
        <f>IF(S77="","",CONCATENATE($A80,S77))</f>
        <v>利尻郡日刊宗谷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礼文郡読売</v>
      </c>
      <c r="C157" s="317"/>
      <c r="D157" s="317"/>
      <c r="E157" s="317"/>
      <c r="F157" s="316" t="str">
        <f>IF(G97="","",CONCATENATE($A100,G97))</f>
        <v>礼文郡朝日</v>
      </c>
      <c r="G157" s="317"/>
      <c r="H157" s="317"/>
      <c r="I157" s="317"/>
      <c r="J157" s="316" t="str">
        <f>IF(K97="","",CONCATENATE($A100,K97))</f>
        <v>礼文郡毎日</v>
      </c>
      <c r="K157" s="317"/>
      <c r="L157" s="317"/>
      <c r="M157" s="317"/>
      <c r="N157" s="316" t="str">
        <f>IF(O97="","",CONCATENATE($A100,O97))</f>
        <v>礼文郡北海道</v>
      </c>
      <c r="O157" s="317"/>
      <c r="P157" s="317"/>
      <c r="Q157" s="317"/>
      <c r="R157" s="316" t="str">
        <f>IF(S97="","",CONCATENATE($A100,S97))</f>
        <v>礼文郡日刊宗谷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A50:A57"/>
    <mergeCell ref="C77:E77"/>
    <mergeCell ref="G77:I77"/>
    <mergeCell ref="O97:Q97"/>
    <mergeCell ref="K77:M77"/>
    <mergeCell ref="O77:Q77"/>
    <mergeCell ref="S97:U97"/>
    <mergeCell ref="W97:Y97"/>
    <mergeCell ref="A100:A107"/>
    <mergeCell ref="A80:A87"/>
    <mergeCell ref="C97:E97"/>
    <mergeCell ref="G97:I97"/>
    <mergeCell ref="K97:M97"/>
    <mergeCell ref="A117:A124"/>
    <mergeCell ref="B135:E135"/>
    <mergeCell ref="F135:I135"/>
    <mergeCell ref="J135:M135"/>
    <mergeCell ref="J117:M134"/>
    <mergeCell ref="F117:I134"/>
    <mergeCell ref="B117:E134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40</v>
      </c>
      <c r="Z2" s="402" t="s">
        <v>2071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208</v>
      </c>
      <c r="B6" s="355" t="s">
        <v>1576</v>
      </c>
      <c r="C6" s="252" t="s">
        <v>2013</v>
      </c>
      <c r="D6" s="253">
        <v>1170</v>
      </c>
      <c r="E6" s="254">
        <v>0</v>
      </c>
      <c r="F6" s="355" t="s">
        <v>1577</v>
      </c>
      <c r="G6" s="252" t="s">
        <v>2013</v>
      </c>
      <c r="H6" s="253">
        <v>330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1579</v>
      </c>
      <c r="O6" s="252" t="s">
        <v>2618</v>
      </c>
      <c r="P6" s="253">
        <v>3620</v>
      </c>
      <c r="Q6" s="254">
        <v>0</v>
      </c>
      <c r="R6" s="355"/>
      <c r="S6" s="252"/>
      <c r="T6" s="253"/>
      <c r="U6" s="254"/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37</v>
      </c>
      <c r="B7" s="355" t="s">
        <v>1578</v>
      </c>
      <c r="C7" s="252" t="s">
        <v>76</v>
      </c>
      <c r="D7" s="253">
        <v>1250</v>
      </c>
      <c r="E7" s="254">
        <v>0</v>
      </c>
      <c r="F7" s="355" t="s">
        <v>1582</v>
      </c>
      <c r="G7" s="252" t="s">
        <v>73</v>
      </c>
      <c r="H7" s="253">
        <v>110</v>
      </c>
      <c r="I7" s="254">
        <v>0</v>
      </c>
      <c r="J7" s="355"/>
      <c r="K7" s="252" t="s">
        <v>639</v>
      </c>
      <c r="L7" s="253" t="s">
        <v>639</v>
      </c>
      <c r="M7" s="254" t="s">
        <v>639</v>
      </c>
      <c r="N7" s="355" t="s">
        <v>1581</v>
      </c>
      <c r="O7" s="252" t="s">
        <v>2619</v>
      </c>
      <c r="P7" s="253">
        <v>3865</v>
      </c>
      <c r="Q7" s="254">
        <v>0</v>
      </c>
      <c r="R7" s="355"/>
      <c r="S7" s="252"/>
      <c r="T7" s="253"/>
      <c r="U7" s="254"/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355" t="s">
        <v>1580</v>
      </c>
      <c r="C8" s="252" t="s">
        <v>77</v>
      </c>
      <c r="D8" s="253">
        <v>1020</v>
      </c>
      <c r="E8" s="254">
        <v>0</v>
      </c>
      <c r="F8" s="355"/>
      <c r="G8" s="252" t="s">
        <v>639</v>
      </c>
      <c r="H8" s="253" t="s">
        <v>639</v>
      </c>
      <c r="I8" s="254" t="s">
        <v>639</v>
      </c>
      <c r="J8" s="355"/>
      <c r="K8" s="252" t="s">
        <v>639</v>
      </c>
      <c r="L8" s="253" t="s">
        <v>639</v>
      </c>
      <c r="M8" s="254" t="s">
        <v>639</v>
      </c>
      <c r="N8" s="355" t="s">
        <v>1583</v>
      </c>
      <c r="O8" s="252" t="s">
        <v>2802</v>
      </c>
      <c r="P8" s="253">
        <v>4555</v>
      </c>
      <c r="Q8" s="254">
        <v>0</v>
      </c>
      <c r="R8" s="355"/>
      <c r="S8" s="252"/>
      <c r="T8" s="253"/>
      <c r="U8" s="254"/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389" t="s">
        <v>833</v>
      </c>
      <c r="C9" s="252" t="s">
        <v>74</v>
      </c>
      <c r="D9" s="253">
        <v>25</v>
      </c>
      <c r="E9" s="254">
        <v>0</v>
      </c>
      <c r="F9" s="355"/>
      <c r="G9" s="252" t="s">
        <v>639</v>
      </c>
      <c r="H9" s="253" t="s">
        <v>639</v>
      </c>
      <c r="I9" s="254" t="s">
        <v>639</v>
      </c>
      <c r="J9" s="355"/>
      <c r="K9" s="252" t="s">
        <v>639</v>
      </c>
      <c r="L9" s="253" t="s">
        <v>639</v>
      </c>
      <c r="M9" s="254" t="s">
        <v>639</v>
      </c>
      <c r="N9" s="355" t="s">
        <v>1585</v>
      </c>
      <c r="O9" s="252" t="s">
        <v>2620</v>
      </c>
      <c r="P9" s="253">
        <v>190</v>
      </c>
      <c r="Q9" s="254">
        <v>0</v>
      </c>
      <c r="R9" s="355"/>
      <c r="S9" s="252"/>
      <c r="T9" s="253"/>
      <c r="U9" s="254"/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355" t="s">
        <v>1584</v>
      </c>
      <c r="C10" s="252" t="s">
        <v>78</v>
      </c>
      <c r="D10" s="253">
        <v>70</v>
      </c>
      <c r="E10" s="254">
        <v>0</v>
      </c>
      <c r="F10" s="355"/>
      <c r="G10" s="252" t="s">
        <v>639</v>
      </c>
      <c r="H10" s="253" t="s">
        <v>639</v>
      </c>
      <c r="I10" s="254" t="s">
        <v>639</v>
      </c>
      <c r="J10" s="355"/>
      <c r="K10" s="252" t="s">
        <v>639</v>
      </c>
      <c r="L10" s="253" t="s">
        <v>639</v>
      </c>
      <c r="M10" s="254" t="s">
        <v>639</v>
      </c>
      <c r="N10" s="355" t="s">
        <v>1587</v>
      </c>
      <c r="O10" s="252" t="s">
        <v>2803</v>
      </c>
      <c r="P10" s="253">
        <v>2580</v>
      </c>
      <c r="Q10" s="254">
        <v>0</v>
      </c>
      <c r="R10" s="270"/>
      <c r="S10" s="252"/>
      <c r="T10" s="253"/>
      <c r="U10" s="254"/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355" t="s">
        <v>1586</v>
      </c>
      <c r="C11" s="252" t="s">
        <v>2307</v>
      </c>
      <c r="D11" s="253">
        <v>190</v>
      </c>
      <c r="E11" s="254">
        <v>0</v>
      </c>
      <c r="F11" s="355"/>
      <c r="G11" s="252" t="s">
        <v>639</v>
      </c>
      <c r="H11" s="253" t="s">
        <v>639</v>
      </c>
      <c r="I11" s="254" t="s">
        <v>639</v>
      </c>
      <c r="J11" s="355"/>
      <c r="K11" s="252" t="s">
        <v>639</v>
      </c>
      <c r="L11" s="253" t="s">
        <v>639</v>
      </c>
      <c r="M11" s="254" t="s">
        <v>639</v>
      </c>
      <c r="N11" s="355" t="s">
        <v>1589</v>
      </c>
      <c r="O11" s="252" t="s">
        <v>2843</v>
      </c>
      <c r="P11" s="253">
        <v>965</v>
      </c>
      <c r="Q11" s="254">
        <v>0</v>
      </c>
      <c r="R11" s="270"/>
      <c r="S11" s="252"/>
      <c r="T11" s="253"/>
      <c r="U11" s="254"/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355" t="s">
        <v>1588</v>
      </c>
      <c r="C12" s="252" t="s">
        <v>79</v>
      </c>
      <c r="D12" s="253">
        <v>255</v>
      </c>
      <c r="E12" s="254">
        <v>0</v>
      </c>
      <c r="F12" s="355"/>
      <c r="G12" s="252" t="s">
        <v>639</v>
      </c>
      <c r="H12" s="253" t="s">
        <v>639</v>
      </c>
      <c r="I12" s="254" t="s">
        <v>639</v>
      </c>
      <c r="J12" s="355"/>
      <c r="K12" s="252" t="s">
        <v>639</v>
      </c>
      <c r="L12" s="253" t="s">
        <v>639</v>
      </c>
      <c r="M12" s="254" t="s">
        <v>639</v>
      </c>
      <c r="N12" s="355" t="s">
        <v>1591</v>
      </c>
      <c r="O12" s="252" t="s">
        <v>2621</v>
      </c>
      <c r="P12" s="253">
        <v>30</v>
      </c>
      <c r="Q12" s="254">
        <v>0</v>
      </c>
      <c r="R12" s="270"/>
      <c r="S12" s="252"/>
      <c r="T12" s="253"/>
      <c r="U12" s="254"/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355" t="s">
        <v>1590</v>
      </c>
      <c r="C13" s="252" t="s">
        <v>80</v>
      </c>
      <c r="D13" s="253">
        <v>45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5" t="s">
        <v>1592</v>
      </c>
      <c r="O13" s="252" t="s">
        <v>2844</v>
      </c>
      <c r="P13" s="253">
        <v>295</v>
      </c>
      <c r="Q13" s="254">
        <v>0</v>
      </c>
      <c r="R13" s="270"/>
      <c r="S13" s="252"/>
      <c r="T13" s="253"/>
      <c r="U13" s="254"/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355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5" t="s">
        <v>1593</v>
      </c>
      <c r="O14" s="252" t="s">
        <v>2622</v>
      </c>
      <c r="P14" s="253">
        <v>985</v>
      </c>
      <c r="Q14" s="254">
        <v>0</v>
      </c>
      <c r="R14" s="270"/>
      <c r="S14" s="252"/>
      <c r="T14" s="253"/>
      <c r="U14" s="254"/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355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5" t="s">
        <v>1594</v>
      </c>
      <c r="O15" s="252" t="s">
        <v>2623</v>
      </c>
      <c r="P15" s="253">
        <v>795</v>
      </c>
      <c r="Q15" s="254">
        <v>0</v>
      </c>
      <c r="R15" s="270"/>
      <c r="S15" s="252"/>
      <c r="T15" s="253"/>
      <c r="U15" s="254"/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5"/>
      <c r="O16" s="252" t="s">
        <v>639</v>
      </c>
      <c r="P16" s="253" t="s">
        <v>639</v>
      </c>
      <c r="Q16" s="254" t="s">
        <v>639</v>
      </c>
      <c r="R16" s="270"/>
      <c r="S16" s="252"/>
      <c r="T16" s="253"/>
      <c r="U16" s="254"/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22345</v>
      </c>
      <c r="B45" s="258"/>
      <c r="C45" s="260" t="str">
        <f>IF(D45=0,"","計")</f>
        <v>計</v>
      </c>
      <c r="D45" s="261">
        <f>SUBTOTAL(9,D6:D44)</f>
        <v>4025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17880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211</v>
      </c>
      <c r="B49" s="355" t="s">
        <v>1595</v>
      </c>
      <c r="C49" s="252" t="s">
        <v>81</v>
      </c>
      <c r="D49" s="253">
        <v>3090</v>
      </c>
      <c r="E49" s="254">
        <v>0</v>
      </c>
      <c r="F49" s="355" t="s">
        <v>1596</v>
      </c>
      <c r="G49" s="252" t="s">
        <v>81</v>
      </c>
      <c r="H49" s="253">
        <v>260</v>
      </c>
      <c r="I49" s="254">
        <v>0</v>
      </c>
      <c r="J49" s="355"/>
      <c r="K49" s="252" t="s">
        <v>639</v>
      </c>
      <c r="L49" s="271" t="s">
        <v>639</v>
      </c>
      <c r="M49" s="254" t="s">
        <v>639</v>
      </c>
      <c r="N49" s="355" t="s">
        <v>1597</v>
      </c>
      <c r="O49" s="252" t="s">
        <v>2624</v>
      </c>
      <c r="P49" s="271">
        <v>1665</v>
      </c>
      <c r="Q49" s="254">
        <v>0</v>
      </c>
      <c r="R49" s="355"/>
      <c r="S49" s="252"/>
      <c r="T49" s="271"/>
      <c r="U49" s="254"/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38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355"/>
      <c r="K50" s="252" t="s">
        <v>639</v>
      </c>
      <c r="L50" s="271" t="s">
        <v>639</v>
      </c>
      <c r="M50" s="254" t="s">
        <v>639</v>
      </c>
      <c r="N50" s="355" t="s">
        <v>1598</v>
      </c>
      <c r="O50" s="252" t="s">
        <v>2625</v>
      </c>
      <c r="P50" s="271">
        <v>3355</v>
      </c>
      <c r="Q50" s="254">
        <v>0</v>
      </c>
      <c r="R50" s="355"/>
      <c r="S50" s="252"/>
      <c r="T50" s="271"/>
      <c r="U50" s="254"/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 t="s">
        <v>1599</v>
      </c>
      <c r="O51" s="252" t="s">
        <v>2804</v>
      </c>
      <c r="P51" s="271">
        <v>240</v>
      </c>
      <c r="Q51" s="254">
        <v>0</v>
      </c>
      <c r="R51" s="270"/>
      <c r="S51" s="252"/>
      <c r="T51" s="271"/>
      <c r="U51" s="254"/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/>
      <c r="O52" s="252" t="s">
        <v>639</v>
      </c>
      <c r="P52" s="271" t="s">
        <v>639</v>
      </c>
      <c r="Q52" s="254" t="s">
        <v>639</v>
      </c>
      <c r="R52" s="270"/>
      <c r="S52" s="252"/>
      <c r="T52" s="271"/>
      <c r="U52" s="254"/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/>
      <c r="T53" s="271"/>
      <c r="U53" s="254"/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8610</v>
      </c>
      <c r="B75" s="279"/>
      <c r="C75" s="260" t="str">
        <f>IF(D75=0,"","計")</f>
        <v>計</v>
      </c>
      <c r="D75" s="275">
        <f>SUBTOTAL(9,D49:D74)</f>
        <v>3090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260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5260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/>
      <c r="S77" s="493" t="s">
        <v>39</v>
      </c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219</v>
      </c>
      <c r="B79" s="355" t="s">
        <v>1600</v>
      </c>
      <c r="C79" s="252" t="s">
        <v>82</v>
      </c>
      <c r="D79" s="271">
        <v>640</v>
      </c>
      <c r="E79" s="254">
        <v>0</v>
      </c>
      <c r="F79" s="355" t="s">
        <v>1601</v>
      </c>
      <c r="G79" s="252" t="s">
        <v>82</v>
      </c>
      <c r="H79" s="271">
        <v>110</v>
      </c>
      <c r="I79" s="254">
        <v>0</v>
      </c>
      <c r="J79" s="355"/>
      <c r="K79" s="252" t="s">
        <v>639</v>
      </c>
      <c r="L79" s="271" t="s">
        <v>639</v>
      </c>
      <c r="M79" s="254" t="s">
        <v>639</v>
      </c>
      <c r="N79" s="355" t="s">
        <v>1602</v>
      </c>
      <c r="O79" s="252" t="s">
        <v>2626</v>
      </c>
      <c r="P79" s="271">
        <v>2010</v>
      </c>
      <c r="Q79" s="254">
        <v>0</v>
      </c>
      <c r="R79" s="355" t="s">
        <v>1603</v>
      </c>
      <c r="S79" s="252" t="s">
        <v>82</v>
      </c>
      <c r="T79" s="271">
        <v>3820</v>
      </c>
      <c r="U79" s="254">
        <v>0</v>
      </c>
      <c r="V79" s="351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40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355"/>
      <c r="K80" s="252" t="s">
        <v>639</v>
      </c>
      <c r="L80" s="271" t="s">
        <v>639</v>
      </c>
      <c r="M80" s="254" t="s">
        <v>639</v>
      </c>
      <c r="N80" s="355" t="s">
        <v>1604</v>
      </c>
      <c r="O80" s="252" t="s">
        <v>2627</v>
      </c>
      <c r="P80" s="271">
        <v>2280</v>
      </c>
      <c r="Q80" s="254">
        <v>0</v>
      </c>
      <c r="R80" s="270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5" t="s">
        <v>1605</v>
      </c>
      <c r="O81" s="252" t="s">
        <v>2805</v>
      </c>
      <c r="P81" s="271">
        <v>90</v>
      </c>
      <c r="Q81" s="254">
        <v>0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5" t="s">
        <v>1606</v>
      </c>
      <c r="O82" s="252" t="s">
        <v>2806</v>
      </c>
      <c r="P82" s="271">
        <v>70</v>
      </c>
      <c r="Q82" s="254">
        <v>0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5" t="s">
        <v>1607</v>
      </c>
      <c r="O83" s="252" t="s">
        <v>2807</v>
      </c>
      <c r="P83" s="271">
        <v>205</v>
      </c>
      <c r="Q83" s="254">
        <v>0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80" customFormat="1" ht="12.7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9225</v>
      </c>
      <c r="B95" s="293"/>
      <c r="C95" s="260" t="str">
        <f>IF(D95=0,"","計")</f>
        <v>計</v>
      </c>
      <c r="D95" s="275">
        <f>SUBTOTAL(9,D79:D94)</f>
        <v>640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110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4655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3820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541</v>
      </c>
      <c r="B99" s="355" t="s">
        <v>1608</v>
      </c>
      <c r="C99" s="252" t="s">
        <v>83</v>
      </c>
      <c r="D99" s="271">
        <v>1810</v>
      </c>
      <c r="E99" s="254">
        <v>0</v>
      </c>
      <c r="F99" s="355" t="s">
        <v>1609</v>
      </c>
      <c r="G99" s="252" t="s">
        <v>83</v>
      </c>
      <c r="H99" s="271">
        <v>150</v>
      </c>
      <c r="I99" s="254">
        <v>0</v>
      </c>
      <c r="J99" s="355"/>
      <c r="K99" s="252" t="s">
        <v>639</v>
      </c>
      <c r="L99" s="271" t="s">
        <v>639</v>
      </c>
      <c r="M99" s="254" t="s">
        <v>639</v>
      </c>
      <c r="N99" s="355" t="s">
        <v>1610</v>
      </c>
      <c r="O99" s="252" t="s">
        <v>2628</v>
      </c>
      <c r="P99" s="271">
        <v>2410</v>
      </c>
      <c r="Q99" s="254">
        <v>0</v>
      </c>
      <c r="R99" s="270"/>
      <c r="S99" s="252" t="s">
        <v>639</v>
      </c>
      <c r="T99" s="271" t="s">
        <v>639</v>
      </c>
      <c r="U99" s="254" t="s">
        <v>639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41</v>
      </c>
      <c r="B100" s="355" t="s">
        <v>1611</v>
      </c>
      <c r="C100" s="252" t="s">
        <v>84</v>
      </c>
      <c r="D100" s="271">
        <v>400</v>
      </c>
      <c r="E100" s="254">
        <v>0</v>
      </c>
      <c r="F100" s="355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355" t="s">
        <v>1612</v>
      </c>
      <c r="O100" s="252" t="s">
        <v>2629</v>
      </c>
      <c r="P100" s="271">
        <v>1010</v>
      </c>
      <c r="Q100" s="254">
        <v>0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6"/>
      <c r="B101" s="355" t="s">
        <v>1613</v>
      </c>
      <c r="C101" s="252" t="s">
        <v>85</v>
      </c>
      <c r="D101" s="271">
        <v>120</v>
      </c>
      <c r="E101" s="254">
        <v>0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355" t="s">
        <v>1614</v>
      </c>
      <c r="O101" s="252" t="s">
        <v>2630</v>
      </c>
      <c r="P101" s="271">
        <v>1140</v>
      </c>
      <c r="Q101" s="254">
        <v>0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6"/>
      <c r="B102" s="355" t="s">
        <v>1615</v>
      </c>
      <c r="C102" s="252" t="s">
        <v>86</v>
      </c>
      <c r="D102" s="271">
        <v>80</v>
      </c>
      <c r="E102" s="254">
        <v>0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355" t="s">
        <v>1616</v>
      </c>
      <c r="O102" s="252" t="s">
        <v>2631</v>
      </c>
      <c r="P102" s="271">
        <v>465</v>
      </c>
      <c r="Q102" s="254">
        <v>0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355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7585</v>
      </c>
      <c r="B115" s="298"/>
      <c r="C115" s="260" t="str">
        <f>IF(D115=0,"","計")</f>
        <v>計</v>
      </c>
      <c r="D115" s="275">
        <f>SUBTOTAL(9,D99:D114)</f>
        <v>2410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150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5025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hidden="1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hidden="1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hidden="1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hidden="1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hidden="1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hidden="1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47765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MOKUJI!J15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北見市読売</v>
      </c>
      <c r="C151" s="314"/>
      <c r="D151" s="314"/>
      <c r="E151" s="314"/>
      <c r="F151" s="313" t="str">
        <f>IF(G4="","",CONCATENATE($A7,G4))</f>
        <v>北見市朝日</v>
      </c>
      <c r="G151" s="314"/>
      <c r="H151" s="314"/>
      <c r="I151" s="314"/>
      <c r="J151" s="313" t="str">
        <f>IF(K4="","",CONCATENATE($A7,K4))</f>
        <v>北見市毎日</v>
      </c>
      <c r="K151" s="314"/>
      <c r="L151" s="314"/>
      <c r="M151" s="314"/>
      <c r="N151" s="313" t="str">
        <f>IF(O4="","",CONCATENATE($A7,O4))</f>
        <v>北見市北海道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網走市読売</v>
      </c>
      <c r="C153" s="317"/>
      <c r="D153" s="317"/>
      <c r="E153" s="317"/>
      <c r="F153" s="316" t="str">
        <f>IF(G47="","",CONCATENATE($A50,G47))</f>
        <v>網走市朝日</v>
      </c>
      <c r="G153" s="317"/>
      <c r="H153" s="317"/>
      <c r="I153" s="317"/>
      <c r="J153" s="316" t="str">
        <f>IF(K47="","",CONCATENATE($A50,K47))</f>
        <v>網走市毎日</v>
      </c>
      <c r="K153" s="317"/>
      <c r="L153" s="317"/>
      <c r="M153" s="317"/>
      <c r="N153" s="316" t="str">
        <f>IF(O47="","",CONCATENATE($A50,O47))</f>
        <v>網走市北海道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紋別市読売</v>
      </c>
      <c r="C155" s="317"/>
      <c r="D155" s="317"/>
      <c r="E155" s="317"/>
      <c r="F155" s="316" t="str">
        <f>IF(G77="","",CONCATENATE($A80,G77))</f>
        <v>紋別市朝日</v>
      </c>
      <c r="G155" s="317"/>
      <c r="H155" s="317"/>
      <c r="I155" s="317"/>
      <c r="J155" s="316" t="str">
        <f>IF(K77="","",CONCATENATE($A80,K77))</f>
        <v>紋別市毎日</v>
      </c>
      <c r="K155" s="317"/>
      <c r="L155" s="317"/>
      <c r="M155" s="317"/>
      <c r="N155" s="316" t="str">
        <f>IF(O77="","",CONCATENATE($A80,O77))</f>
        <v>紋別市北海道</v>
      </c>
      <c r="O155" s="317"/>
      <c r="P155" s="317"/>
      <c r="Q155" s="317"/>
      <c r="R155" s="316" t="str">
        <f>IF(S77="","",CONCATENATE($A80,S77))</f>
        <v>紋別市北海民友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網走郡読売</v>
      </c>
      <c r="C157" s="317"/>
      <c r="D157" s="317"/>
      <c r="E157" s="317"/>
      <c r="F157" s="316" t="str">
        <f>IF(G97="","",CONCATENATE($A100,G97))</f>
        <v>網走郡朝日</v>
      </c>
      <c r="G157" s="317"/>
      <c r="H157" s="317"/>
      <c r="I157" s="317"/>
      <c r="J157" s="316" t="str">
        <f>IF(K97="","",CONCATENATE($A100,K97))</f>
        <v>網走郡毎日</v>
      </c>
      <c r="K157" s="317"/>
      <c r="L157" s="317"/>
      <c r="M157" s="317"/>
      <c r="N157" s="316" t="str">
        <f>IF(O97="","",CONCATENATE($A100,O97))</f>
        <v>網走郡北海道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17:Y134"/>
    <mergeCell ref="R117:U134"/>
    <mergeCell ref="V136:Y136"/>
    <mergeCell ref="N135:Q135"/>
    <mergeCell ref="R135:U135"/>
    <mergeCell ref="V135:Y135"/>
    <mergeCell ref="N117:Q134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A50:A57"/>
    <mergeCell ref="C47:E47"/>
    <mergeCell ref="K77:M77"/>
    <mergeCell ref="O77:Q77"/>
    <mergeCell ref="S77:U77"/>
    <mergeCell ref="W1:X1"/>
    <mergeCell ref="R2:X2"/>
    <mergeCell ref="Q1:R1"/>
    <mergeCell ref="P2:Q2"/>
    <mergeCell ref="S1:T1"/>
    <mergeCell ref="A7:A14"/>
    <mergeCell ref="G4:I4"/>
    <mergeCell ref="J2:K2"/>
    <mergeCell ref="A1:B1"/>
    <mergeCell ref="L2:M2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117:A124"/>
    <mergeCell ref="C97:E97"/>
    <mergeCell ref="A100:A107"/>
    <mergeCell ref="B117:E134"/>
    <mergeCell ref="A80:A87"/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0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41</v>
      </c>
      <c r="Z2" s="402" t="s">
        <v>2070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545</v>
      </c>
      <c r="B6" s="351" t="s">
        <v>1617</v>
      </c>
      <c r="C6" s="252" t="s">
        <v>396</v>
      </c>
      <c r="D6" s="253">
        <v>180</v>
      </c>
      <c r="E6" s="254">
        <v>0</v>
      </c>
      <c r="F6" s="351" t="s">
        <v>1618</v>
      </c>
      <c r="G6" s="252" t="s">
        <v>397</v>
      </c>
      <c r="H6" s="253">
        <v>90</v>
      </c>
      <c r="I6" s="254">
        <v>0</v>
      </c>
      <c r="J6" s="270"/>
      <c r="K6" s="252" t="s">
        <v>639</v>
      </c>
      <c r="L6" s="253" t="s">
        <v>639</v>
      </c>
      <c r="M6" s="254" t="s">
        <v>639</v>
      </c>
      <c r="N6" s="352" t="s">
        <v>1619</v>
      </c>
      <c r="O6" s="252" t="s">
        <v>2632</v>
      </c>
      <c r="P6" s="253">
        <v>155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42</v>
      </c>
      <c r="B7" s="351" t="s">
        <v>1620</v>
      </c>
      <c r="C7" s="252" t="s">
        <v>397</v>
      </c>
      <c r="D7" s="253">
        <v>1270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1621</v>
      </c>
      <c r="O7" s="252" t="s">
        <v>2633</v>
      </c>
      <c r="P7" s="253">
        <v>925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351" t="s">
        <v>1622</v>
      </c>
      <c r="C8" s="252" t="s">
        <v>399</v>
      </c>
      <c r="D8" s="253">
        <v>240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1623</v>
      </c>
      <c r="O8" s="252" t="s">
        <v>2634</v>
      </c>
      <c r="P8" s="253">
        <v>2055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388" t="s">
        <v>834</v>
      </c>
      <c r="C9" s="252" t="s">
        <v>400</v>
      </c>
      <c r="D9" s="253">
        <v>55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1625</v>
      </c>
      <c r="O9" s="252" t="s">
        <v>2635</v>
      </c>
      <c r="P9" s="253">
        <v>710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351" t="s">
        <v>1624</v>
      </c>
      <c r="C10" s="252" t="s">
        <v>398</v>
      </c>
      <c r="D10" s="253">
        <v>45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1628</v>
      </c>
      <c r="O10" s="252" t="s">
        <v>2636</v>
      </c>
      <c r="P10" s="253">
        <v>230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5955</v>
      </c>
      <c r="B45" s="258"/>
      <c r="C45" s="260" t="str">
        <f>IF(D45=0,"","計")</f>
        <v>計</v>
      </c>
      <c r="D45" s="261">
        <f>SUBTOTAL(9,D6:D44)</f>
        <v>1790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4075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/>
      <c r="S47" s="493"/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548</v>
      </c>
      <c r="B49" s="351" t="s">
        <v>1629</v>
      </c>
      <c r="C49" s="252" t="s">
        <v>401</v>
      </c>
      <c r="D49" s="253">
        <v>135</v>
      </c>
      <c r="E49" s="254">
        <v>0</v>
      </c>
      <c r="F49" s="351"/>
      <c r="G49" s="252" t="s">
        <v>639</v>
      </c>
      <c r="H49" s="253" t="s">
        <v>639</v>
      </c>
      <c r="I49" s="254" t="s">
        <v>639</v>
      </c>
      <c r="J49" s="270" t="s">
        <v>841</v>
      </c>
      <c r="K49" s="252" t="s">
        <v>405</v>
      </c>
      <c r="L49" s="271" t="s">
        <v>2820</v>
      </c>
      <c r="M49" s="254">
        <v>0</v>
      </c>
      <c r="N49" s="351" t="s">
        <v>1645</v>
      </c>
      <c r="O49" s="252" t="s">
        <v>2808</v>
      </c>
      <c r="P49" s="271">
        <v>1675</v>
      </c>
      <c r="Q49" s="254">
        <v>0</v>
      </c>
      <c r="R49" s="270"/>
      <c r="S49" s="252" t="s">
        <v>639</v>
      </c>
      <c r="T49" s="271" t="s">
        <v>639</v>
      </c>
      <c r="U49" s="254" t="s">
        <v>639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43</v>
      </c>
      <c r="B50" s="351" t="s">
        <v>1646</v>
      </c>
      <c r="C50" s="252" t="s">
        <v>403</v>
      </c>
      <c r="D50" s="253">
        <v>75</v>
      </c>
      <c r="E50" s="254">
        <v>0</v>
      </c>
      <c r="F50" s="351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1648</v>
      </c>
      <c r="O50" s="252" t="s">
        <v>2857</v>
      </c>
      <c r="P50" s="271">
        <v>205</v>
      </c>
      <c r="Q50" s="254">
        <v>0</v>
      </c>
      <c r="R50" s="270"/>
      <c r="S50" s="252" t="s">
        <v>639</v>
      </c>
      <c r="T50" s="271" t="s">
        <v>639</v>
      </c>
      <c r="U50" s="254" t="s">
        <v>639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351" t="s">
        <v>1647</v>
      </c>
      <c r="C51" s="252" t="s">
        <v>404</v>
      </c>
      <c r="D51" s="253">
        <v>40</v>
      </c>
      <c r="E51" s="254">
        <v>0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1650</v>
      </c>
      <c r="O51" s="252" t="s">
        <v>2637</v>
      </c>
      <c r="P51" s="271">
        <v>70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351" t="s">
        <v>1649</v>
      </c>
      <c r="C52" s="252" t="s">
        <v>402</v>
      </c>
      <c r="D52" s="253">
        <v>100</v>
      </c>
      <c r="E52" s="254">
        <v>0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1651</v>
      </c>
      <c r="O52" s="252" t="s">
        <v>2638</v>
      </c>
      <c r="P52" s="271">
        <v>160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1652</v>
      </c>
      <c r="O53" s="252" t="s">
        <v>2639</v>
      </c>
      <c r="P53" s="271">
        <v>990</v>
      </c>
      <c r="Q53" s="254">
        <v>0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3450</v>
      </c>
      <c r="B75" s="279"/>
      <c r="C75" s="260" t="str">
        <f>IF(D75=0,"","計")</f>
        <v>計</v>
      </c>
      <c r="D75" s="275">
        <f>SUBTOTAL(9,D49:D74)</f>
        <v>350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3100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s="280" customFormat="1" ht="12.7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9405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MOKUJI!J16</f>
        <v>45200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斜里郡読売</v>
      </c>
      <c r="C151" s="314"/>
      <c r="D151" s="314"/>
      <c r="E151" s="314"/>
      <c r="F151" s="313" t="str">
        <f>IF(G4="","",CONCATENATE($A7,G4))</f>
        <v>斜里郡朝日</v>
      </c>
      <c r="G151" s="314"/>
      <c r="H151" s="314"/>
      <c r="I151" s="314"/>
      <c r="J151" s="313" t="str">
        <f>IF(K4="","",CONCATENATE($A7,K4))</f>
        <v>斜里郡毎日</v>
      </c>
      <c r="K151" s="314"/>
      <c r="L151" s="314"/>
      <c r="M151" s="314"/>
      <c r="N151" s="313" t="str">
        <f>IF(O4="","",CONCATENATE($A7,O4))</f>
        <v>斜里郡北海道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常呂郡読売</v>
      </c>
      <c r="C153" s="317"/>
      <c r="D153" s="317"/>
      <c r="E153" s="317"/>
      <c r="F153" s="316" t="str">
        <f>IF(G47="","",CONCATENATE($A50,G47))</f>
        <v>常呂郡朝日</v>
      </c>
      <c r="G153" s="317"/>
      <c r="H153" s="317"/>
      <c r="I153" s="317"/>
      <c r="J153" s="316" t="str">
        <f>IF(K47="","",CONCATENATE($A50,K47))</f>
        <v>常呂郡毎日</v>
      </c>
      <c r="K153" s="317"/>
      <c r="L153" s="317"/>
      <c r="M153" s="317"/>
      <c r="N153" s="316" t="str">
        <f>IF(O47="","",CONCATENATE($A50,O47))</f>
        <v>常呂郡北海道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42</v>
      </c>
      <c r="Z2" s="402" t="s">
        <v>2069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554</v>
      </c>
      <c r="B6" s="351" t="s">
        <v>1653</v>
      </c>
      <c r="C6" s="252" t="s">
        <v>406</v>
      </c>
      <c r="D6" s="253">
        <v>430</v>
      </c>
      <c r="E6" s="254">
        <v>0</v>
      </c>
      <c r="F6" s="351"/>
      <c r="G6" s="252" t="s">
        <v>639</v>
      </c>
      <c r="H6" s="253" t="s">
        <v>639</v>
      </c>
      <c r="I6" s="254" t="s">
        <v>639</v>
      </c>
      <c r="J6" s="351" t="s">
        <v>1656</v>
      </c>
      <c r="K6" s="252" t="s">
        <v>408</v>
      </c>
      <c r="L6" s="253">
        <v>20</v>
      </c>
      <c r="M6" s="254">
        <v>0</v>
      </c>
      <c r="N6" s="352" t="s">
        <v>1654</v>
      </c>
      <c r="O6" s="252" t="s">
        <v>2640</v>
      </c>
      <c r="P6" s="253">
        <v>400</v>
      </c>
      <c r="Q6" s="254">
        <v>0</v>
      </c>
      <c r="R6" s="321"/>
      <c r="S6" s="252" t="s">
        <v>639</v>
      </c>
      <c r="T6" s="253" t="s">
        <v>639</v>
      </c>
      <c r="U6" s="254" t="s">
        <v>639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44</v>
      </c>
      <c r="B7" s="351" t="s">
        <v>1655</v>
      </c>
      <c r="C7" s="252" t="s">
        <v>2011</v>
      </c>
      <c r="D7" s="253">
        <v>80</v>
      </c>
      <c r="E7" s="254">
        <v>0</v>
      </c>
      <c r="F7" s="270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1657</v>
      </c>
      <c r="O7" s="252" t="s">
        <v>2809</v>
      </c>
      <c r="P7" s="253">
        <v>4095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351" t="s">
        <v>1658</v>
      </c>
      <c r="C8" s="252" t="s">
        <v>407</v>
      </c>
      <c r="D8" s="253">
        <v>35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1659</v>
      </c>
      <c r="O8" s="252" t="s">
        <v>2641</v>
      </c>
      <c r="P8" s="253">
        <v>160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388" t="s">
        <v>835</v>
      </c>
      <c r="C9" s="252" t="s">
        <v>409</v>
      </c>
      <c r="D9" s="253">
        <v>20</v>
      </c>
      <c r="E9" s="254">
        <v>0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1660</v>
      </c>
      <c r="O9" s="252" t="s">
        <v>2642</v>
      </c>
      <c r="P9" s="253">
        <v>315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351" t="s">
        <v>1661</v>
      </c>
      <c r="C10" s="252" t="s">
        <v>410</v>
      </c>
      <c r="D10" s="253">
        <v>40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1662</v>
      </c>
      <c r="O10" s="252" t="s">
        <v>2643</v>
      </c>
      <c r="P10" s="253">
        <v>65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351" t="s">
        <v>1663</v>
      </c>
      <c r="C11" s="252" t="s">
        <v>411</v>
      </c>
      <c r="D11" s="253">
        <v>25</v>
      </c>
      <c r="E11" s="254">
        <v>0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1664</v>
      </c>
      <c r="O11" s="252" t="s">
        <v>2644</v>
      </c>
      <c r="P11" s="253">
        <v>175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351" t="s">
        <v>1665</v>
      </c>
      <c r="C12" s="252" t="s">
        <v>412</v>
      </c>
      <c r="D12" s="253">
        <v>10</v>
      </c>
      <c r="E12" s="254">
        <v>0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1666</v>
      </c>
      <c r="O12" s="252" t="s">
        <v>2645</v>
      </c>
      <c r="P12" s="253">
        <v>990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351" t="s">
        <v>1667</v>
      </c>
      <c r="C13" s="252" t="s">
        <v>413</v>
      </c>
      <c r="D13" s="253">
        <v>20</v>
      </c>
      <c r="E13" s="254">
        <v>0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 t="s">
        <v>1669</v>
      </c>
      <c r="O13" s="252" t="s">
        <v>2646</v>
      </c>
      <c r="P13" s="253">
        <v>1050</v>
      </c>
      <c r="Q13" s="254">
        <v>0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351" t="s">
        <v>1668</v>
      </c>
      <c r="C14" s="252" t="s">
        <v>414</v>
      </c>
      <c r="D14" s="253">
        <v>5</v>
      </c>
      <c r="E14" s="254">
        <v>0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51" t="s">
        <v>1670</v>
      </c>
      <c r="O14" s="252" t="s">
        <v>2647</v>
      </c>
      <c r="P14" s="253">
        <v>70</v>
      </c>
      <c r="Q14" s="254">
        <v>0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51" t="s">
        <v>1671</v>
      </c>
      <c r="O15" s="252" t="s">
        <v>2688</v>
      </c>
      <c r="P15" s="253">
        <v>510</v>
      </c>
      <c r="Q15" s="254">
        <v>0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51" t="s">
        <v>1672</v>
      </c>
      <c r="O16" s="252" t="s">
        <v>2648</v>
      </c>
      <c r="P16" s="253">
        <v>185</v>
      </c>
      <c r="Q16" s="254">
        <v>0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1" t="s">
        <v>1673</v>
      </c>
      <c r="O17" s="252" t="s">
        <v>2649</v>
      </c>
      <c r="P17" s="253">
        <v>650</v>
      </c>
      <c r="Q17" s="254">
        <v>0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351" t="s">
        <v>1674</v>
      </c>
      <c r="O18" s="252" t="s">
        <v>2650</v>
      </c>
      <c r="P18" s="253">
        <v>1580</v>
      </c>
      <c r="Q18" s="254">
        <v>0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351" t="s">
        <v>1675</v>
      </c>
      <c r="O19" s="252" t="s">
        <v>2669</v>
      </c>
      <c r="P19" s="253">
        <v>165</v>
      </c>
      <c r="Q19" s="254">
        <v>0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351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351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351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351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11095</v>
      </c>
      <c r="B45" s="258"/>
      <c r="C45" s="260" t="str">
        <f>IF(D45=0,"","計")</f>
        <v>計</v>
      </c>
      <c r="D45" s="261">
        <f>SUBTOTAL(9,D6:D44)</f>
        <v>665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10410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11095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MOKUJI!J17</f>
        <v>45078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紋別郡読売</v>
      </c>
      <c r="C151" s="314"/>
      <c r="D151" s="314"/>
      <c r="E151" s="314"/>
      <c r="F151" s="313" t="str">
        <f>IF(G4="","",CONCATENATE($A7,G4))</f>
        <v>紋別郡朝日</v>
      </c>
      <c r="G151" s="314"/>
      <c r="H151" s="314"/>
      <c r="I151" s="314"/>
      <c r="J151" s="313" t="str">
        <f>IF(K4="","",CONCATENATE($A7,K4))</f>
        <v>紋別郡毎日</v>
      </c>
      <c r="K151" s="314"/>
      <c r="L151" s="314"/>
      <c r="M151" s="314"/>
      <c r="N151" s="313" t="str">
        <f>IF(O4="","",CONCATENATE($A7,O4))</f>
        <v>紋別郡北海道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A7:A14"/>
    <mergeCell ref="A80:A87"/>
    <mergeCell ref="C77:E77"/>
    <mergeCell ref="A100:A107"/>
    <mergeCell ref="A117:A124"/>
    <mergeCell ref="C97:E97"/>
    <mergeCell ref="B117:E134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43</v>
      </c>
      <c r="Z2" s="402" t="s">
        <v>2068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13</v>
      </c>
      <c r="W4" s="493" t="s">
        <v>45</v>
      </c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207</v>
      </c>
      <c r="B6" s="355" t="s">
        <v>1676</v>
      </c>
      <c r="C6" s="252" t="s">
        <v>415</v>
      </c>
      <c r="D6" s="253">
        <v>570</v>
      </c>
      <c r="E6" s="254">
        <v>0</v>
      </c>
      <c r="F6" s="355" t="s">
        <v>1677</v>
      </c>
      <c r="G6" s="252" t="s">
        <v>415</v>
      </c>
      <c r="H6" s="253">
        <v>280</v>
      </c>
      <c r="I6" s="254">
        <v>0</v>
      </c>
      <c r="J6" s="355"/>
      <c r="K6" s="252" t="s">
        <v>639</v>
      </c>
      <c r="L6" s="253" t="s">
        <v>639</v>
      </c>
      <c r="M6" s="254" t="s">
        <v>639</v>
      </c>
      <c r="N6" s="355" t="s">
        <v>1678</v>
      </c>
      <c r="O6" s="344" t="s">
        <v>2755</v>
      </c>
      <c r="P6" s="345">
        <v>3055</v>
      </c>
      <c r="Q6" s="254">
        <v>0</v>
      </c>
      <c r="R6" s="391"/>
      <c r="S6" s="405"/>
      <c r="T6" s="345"/>
      <c r="U6" s="254"/>
      <c r="V6" s="355" t="s">
        <v>1679</v>
      </c>
      <c r="W6" s="252" t="s">
        <v>2007</v>
      </c>
      <c r="X6" s="253">
        <v>3080</v>
      </c>
      <c r="Y6" s="254">
        <v>0</v>
      </c>
    </row>
    <row r="7" spans="1:26" s="256" customFormat="1" ht="12.75" customHeight="1">
      <c r="A7" s="496" t="s">
        <v>46</v>
      </c>
      <c r="B7" s="355" t="s">
        <v>1680</v>
      </c>
      <c r="C7" s="252" t="s">
        <v>417</v>
      </c>
      <c r="D7" s="253">
        <v>180</v>
      </c>
      <c r="E7" s="254">
        <v>0</v>
      </c>
      <c r="F7" s="355" t="s">
        <v>842</v>
      </c>
      <c r="G7" s="252" t="s">
        <v>417</v>
      </c>
      <c r="H7" s="253">
        <v>70</v>
      </c>
      <c r="I7" s="254">
        <v>0</v>
      </c>
      <c r="J7" s="355"/>
      <c r="K7" s="252" t="s">
        <v>639</v>
      </c>
      <c r="L7" s="253" t="s">
        <v>639</v>
      </c>
      <c r="M7" s="254" t="s">
        <v>639</v>
      </c>
      <c r="N7" s="355" t="s">
        <v>1681</v>
      </c>
      <c r="O7" s="347" t="s">
        <v>2756</v>
      </c>
      <c r="P7" s="345">
        <v>1370</v>
      </c>
      <c r="Q7" s="254">
        <v>0</v>
      </c>
      <c r="R7" s="391"/>
      <c r="S7" s="252"/>
      <c r="T7" s="345"/>
      <c r="U7" s="254"/>
      <c r="V7" s="355" t="s">
        <v>1684</v>
      </c>
      <c r="W7" s="252" t="s">
        <v>419</v>
      </c>
      <c r="X7" s="253">
        <v>4510</v>
      </c>
      <c r="Y7" s="254">
        <v>0</v>
      </c>
    </row>
    <row r="8" spans="1:26" s="256" customFormat="1" ht="12.75" customHeight="1">
      <c r="A8" s="496"/>
      <c r="B8" s="355" t="s">
        <v>1682</v>
      </c>
      <c r="C8" s="252" t="s">
        <v>2308</v>
      </c>
      <c r="D8" s="253">
        <v>410</v>
      </c>
      <c r="E8" s="254">
        <v>0</v>
      </c>
      <c r="F8" s="355" t="s">
        <v>843</v>
      </c>
      <c r="G8" s="252" t="s">
        <v>416</v>
      </c>
      <c r="H8" s="253">
        <v>230</v>
      </c>
      <c r="I8" s="254">
        <v>0</v>
      </c>
      <c r="J8" s="355"/>
      <c r="K8" s="252" t="s">
        <v>639</v>
      </c>
      <c r="L8" s="253" t="s">
        <v>639</v>
      </c>
      <c r="M8" s="254" t="s">
        <v>639</v>
      </c>
      <c r="N8" s="355" t="s">
        <v>1683</v>
      </c>
      <c r="O8" s="347" t="s">
        <v>2757</v>
      </c>
      <c r="P8" s="345">
        <v>4415</v>
      </c>
      <c r="Q8" s="254">
        <v>0</v>
      </c>
      <c r="R8" s="391"/>
      <c r="S8" s="252"/>
      <c r="T8" s="345"/>
      <c r="U8" s="254"/>
      <c r="V8" s="355" t="s">
        <v>1687</v>
      </c>
      <c r="W8" s="252" t="s">
        <v>420</v>
      </c>
      <c r="X8" s="253">
        <v>1850</v>
      </c>
      <c r="Y8" s="254">
        <v>0</v>
      </c>
    </row>
    <row r="9" spans="1:26" s="256" customFormat="1" ht="12.75" customHeight="1">
      <c r="A9" s="496"/>
      <c r="B9" s="389" t="s">
        <v>1685</v>
      </c>
      <c r="C9" s="252" t="s">
        <v>416</v>
      </c>
      <c r="D9" s="253">
        <v>600</v>
      </c>
      <c r="E9" s="254">
        <v>0</v>
      </c>
      <c r="F9" s="270" t="s">
        <v>844</v>
      </c>
      <c r="G9" s="252" t="s">
        <v>418</v>
      </c>
      <c r="H9" s="253">
        <v>200</v>
      </c>
      <c r="I9" s="254">
        <v>0</v>
      </c>
      <c r="J9" s="355"/>
      <c r="K9" s="252" t="s">
        <v>639</v>
      </c>
      <c r="L9" s="253" t="s">
        <v>639</v>
      </c>
      <c r="M9" s="254" t="s">
        <v>639</v>
      </c>
      <c r="N9" s="355" t="s">
        <v>1686</v>
      </c>
      <c r="O9" s="347" t="s">
        <v>2758</v>
      </c>
      <c r="P9" s="345">
        <v>3045</v>
      </c>
      <c r="Q9" s="254">
        <v>0</v>
      </c>
      <c r="R9" s="391"/>
      <c r="S9" s="252"/>
      <c r="T9" s="345"/>
      <c r="U9" s="254"/>
      <c r="V9" s="355" t="s">
        <v>1690</v>
      </c>
      <c r="W9" s="252" t="s">
        <v>421</v>
      </c>
      <c r="X9" s="253">
        <v>2300</v>
      </c>
      <c r="Y9" s="254">
        <v>0</v>
      </c>
    </row>
    <row r="10" spans="1:26" s="256" customFormat="1" ht="12.75" customHeight="1">
      <c r="A10" s="496"/>
      <c r="B10" s="355" t="s">
        <v>1688</v>
      </c>
      <c r="C10" s="252" t="s">
        <v>2447</v>
      </c>
      <c r="D10" s="253">
        <v>115</v>
      </c>
      <c r="E10" s="254">
        <v>0</v>
      </c>
      <c r="F10" s="270"/>
      <c r="G10" s="252" t="s">
        <v>639</v>
      </c>
      <c r="H10" s="253" t="s">
        <v>639</v>
      </c>
      <c r="I10" s="254" t="s">
        <v>639</v>
      </c>
      <c r="J10" s="355"/>
      <c r="K10" s="252" t="s">
        <v>639</v>
      </c>
      <c r="L10" s="253" t="s">
        <v>639</v>
      </c>
      <c r="M10" s="254" t="s">
        <v>639</v>
      </c>
      <c r="N10" s="355" t="s">
        <v>1689</v>
      </c>
      <c r="O10" s="347" t="s">
        <v>2810</v>
      </c>
      <c r="P10" s="345">
        <v>1490</v>
      </c>
      <c r="Q10" s="254">
        <v>0</v>
      </c>
      <c r="R10" s="391"/>
      <c r="S10" s="252"/>
      <c r="T10" s="345"/>
      <c r="U10" s="254"/>
      <c r="V10" s="355" t="s">
        <v>1693</v>
      </c>
      <c r="W10" s="252" t="s">
        <v>423</v>
      </c>
      <c r="X10" s="253">
        <v>2620</v>
      </c>
      <c r="Y10" s="254">
        <v>0</v>
      </c>
    </row>
    <row r="11" spans="1:26" s="256" customFormat="1" ht="12.75" customHeight="1">
      <c r="A11" s="496"/>
      <c r="B11" s="355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355"/>
      <c r="K11" s="252" t="s">
        <v>639</v>
      </c>
      <c r="L11" s="253" t="s">
        <v>639</v>
      </c>
      <c r="M11" s="254" t="s">
        <v>639</v>
      </c>
      <c r="N11" s="355" t="s">
        <v>1691</v>
      </c>
      <c r="O11" s="347" t="s">
        <v>2759</v>
      </c>
      <c r="P11" s="345">
        <v>3010</v>
      </c>
      <c r="Q11" s="254">
        <v>0</v>
      </c>
      <c r="R11" s="391"/>
      <c r="S11" s="252"/>
      <c r="T11" s="345"/>
      <c r="U11" s="254"/>
      <c r="V11" s="355" t="s">
        <v>1695</v>
      </c>
      <c r="W11" s="252" t="s">
        <v>425</v>
      </c>
      <c r="X11" s="253">
        <v>2660</v>
      </c>
      <c r="Y11" s="254">
        <v>0</v>
      </c>
    </row>
    <row r="12" spans="1:26" s="256" customFormat="1" ht="12.75" customHeight="1">
      <c r="A12" s="496"/>
      <c r="B12" s="355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355"/>
      <c r="K12" s="252" t="s">
        <v>639</v>
      </c>
      <c r="L12" s="253" t="s">
        <v>639</v>
      </c>
      <c r="M12" s="254" t="s">
        <v>639</v>
      </c>
      <c r="N12" s="355" t="s">
        <v>1692</v>
      </c>
      <c r="O12" s="347" t="s">
        <v>2811</v>
      </c>
      <c r="P12" s="345">
        <v>500</v>
      </c>
      <c r="Q12" s="254">
        <v>0</v>
      </c>
      <c r="R12" s="391"/>
      <c r="S12" s="252"/>
      <c r="T12" s="345"/>
      <c r="U12" s="254"/>
      <c r="V12" s="355" t="s">
        <v>1697</v>
      </c>
      <c r="W12" s="252" t="s">
        <v>426</v>
      </c>
      <c r="X12" s="253">
        <v>4110</v>
      </c>
      <c r="Y12" s="254">
        <v>0</v>
      </c>
    </row>
    <row r="13" spans="1:26" s="256" customFormat="1" ht="12.75" customHeight="1" thickBo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355"/>
      <c r="K13" s="252" t="s">
        <v>639</v>
      </c>
      <c r="L13" s="253" t="s">
        <v>639</v>
      </c>
      <c r="M13" s="254" t="s">
        <v>639</v>
      </c>
      <c r="N13" s="355" t="s">
        <v>1694</v>
      </c>
      <c r="O13" s="376" t="s">
        <v>2845</v>
      </c>
      <c r="P13" s="345">
        <v>1785</v>
      </c>
      <c r="Q13" s="254">
        <v>0</v>
      </c>
      <c r="R13" s="391"/>
      <c r="S13" s="252"/>
      <c r="T13" s="345"/>
      <c r="U13" s="254"/>
      <c r="V13" s="355" t="s">
        <v>1699</v>
      </c>
      <c r="W13" s="252" t="s">
        <v>427</v>
      </c>
      <c r="X13" s="253">
        <v>3260</v>
      </c>
      <c r="Y13" s="254">
        <v>0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391" t="s">
        <v>1696</v>
      </c>
      <c r="O14" s="349" t="s">
        <v>2387</v>
      </c>
      <c r="P14" s="345">
        <v>235</v>
      </c>
      <c r="Q14" s="254">
        <v>0</v>
      </c>
      <c r="R14" s="391"/>
      <c r="S14" s="252"/>
      <c r="T14" s="345"/>
      <c r="U14" s="254"/>
      <c r="V14" s="355" t="s">
        <v>1700</v>
      </c>
      <c r="W14" s="252" t="s">
        <v>428</v>
      </c>
      <c r="X14" s="253">
        <v>3740</v>
      </c>
      <c r="Y14" s="254">
        <v>0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391" t="s">
        <v>1698</v>
      </c>
      <c r="O15" s="274" t="s">
        <v>2388</v>
      </c>
      <c r="P15" s="345">
        <v>90</v>
      </c>
      <c r="Q15" s="254">
        <v>0</v>
      </c>
      <c r="R15" s="270"/>
      <c r="S15" s="252"/>
      <c r="T15" s="253"/>
      <c r="U15" s="254"/>
      <c r="V15" s="355" t="s">
        <v>1701</v>
      </c>
      <c r="W15" s="252" t="s">
        <v>429</v>
      </c>
      <c r="X15" s="253">
        <v>2940</v>
      </c>
      <c r="Y15" s="254">
        <v>0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391" t="s">
        <v>2448</v>
      </c>
      <c r="O16" s="274" t="s">
        <v>2449</v>
      </c>
      <c r="P16" s="345">
        <v>35</v>
      </c>
      <c r="Q16" s="254">
        <v>0</v>
      </c>
      <c r="R16" s="270"/>
      <c r="S16" s="252"/>
      <c r="T16" s="253"/>
      <c r="U16" s="254"/>
      <c r="V16" s="355" t="s">
        <v>2718</v>
      </c>
      <c r="W16" s="252" t="s">
        <v>435</v>
      </c>
      <c r="X16" s="253">
        <v>2590</v>
      </c>
      <c r="Y16" s="254">
        <v>0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355"/>
      <c r="O17" s="252" t="s">
        <v>639</v>
      </c>
      <c r="P17" s="253" t="s">
        <v>639</v>
      </c>
      <c r="Q17" s="254" t="s">
        <v>639</v>
      </c>
      <c r="R17" s="270"/>
      <c r="S17" s="252"/>
      <c r="T17" s="253"/>
      <c r="U17" s="254"/>
      <c r="V17" s="355" t="s">
        <v>2719</v>
      </c>
      <c r="W17" s="252" t="s">
        <v>432</v>
      </c>
      <c r="X17" s="253">
        <v>570</v>
      </c>
      <c r="Y17" s="254">
        <v>0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/>
      <c r="T18" s="253"/>
      <c r="U18" s="254"/>
      <c r="V18" s="355" t="s">
        <v>2720</v>
      </c>
      <c r="W18" s="252" t="s">
        <v>434</v>
      </c>
      <c r="X18" s="253">
        <v>130</v>
      </c>
      <c r="Y18" s="254">
        <v>0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/>
      <c r="T19" s="253"/>
      <c r="U19" s="254"/>
      <c r="V19" s="355" t="s">
        <v>2721</v>
      </c>
      <c r="W19" s="252" t="s">
        <v>436</v>
      </c>
      <c r="X19" s="253">
        <v>270</v>
      </c>
      <c r="Y19" s="254">
        <v>0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/>
      <c r="T20" s="253"/>
      <c r="U20" s="254"/>
      <c r="V20" s="3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3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3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3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56315</v>
      </c>
      <c r="B45" s="258"/>
      <c r="C45" s="260" t="str">
        <f>IF(D45=0,"","計")</f>
        <v>計</v>
      </c>
      <c r="D45" s="261">
        <f>SUBTOTAL(9,D6:D44)</f>
        <v>1875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19030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34630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56315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MOKUJI!J18</f>
        <v>45231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帯広市読売</v>
      </c>
      <c r="C151" s="314"/>
      <c r="D151" s="314"/>
      <c r="E151" s="314"/>
      <c r="F151" s="313" t="str">
        <f>IF(G4="","",CONCATENATE($A7,G4))</f>
        <v>帯広市朝日</v>
      </c>
      <c r="G151" s="314"/>
      <c r="H151" s="314"/>
      <c r="I151" s="314"/>
      <c r="J151" s="313" t="str">
        <f>IF(K4="","",CONCATENATE($A7,K4))</f>
        <v>帯広市毎日</v>
      </c>
      <c r="K151" s="314"/>
      <c r="L151" s="314"/>
      <c r="M151" s="314"/>
      <c r="N151" s="313" t="str">
        <f>IF(O4="","",CONCATENATE($A7,O4))</f>
        <v>帯広市北海道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帯広市十勝毎日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44</v>
      </c>
      <c r="Z2" s="402" t="s">
        <v>2067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13</v>
      </c>
      <c r="S4" s="493" t="s">
        <v>45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631</v>
      </c>
      <c r="B6" s="351" t="s">
        <v>1702</v>
      </c>
      <c r="C6" s="252" t="s">
        <v>430</v>
      </c>
      <c r="D6" s="253">
        <v>220</v>
      </c>
      <c r="E6" s="254">
        <v>0</v>
      </c>
      <c r="F6" s="351" t="s">
        <v>1705</v>
      </c>
      <c r="G6" s="252" t="s">
        <v>422</v>
      </c>
      <c r="H6" s="253">
        <v>180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1703</v>
      </c>
      <c r="O6" s="252" t="s">
        <v>2812</v>
      </c>
      <c r="P6" s="253">
        <v>170</v>
      </c>
      <c r="Q6" s="254">
        <v>0</v>
      </c>
      <c r="R6" s="352" t="s">
        <v>1711</v>
      </c>
      <c r="S6" s="252" t="s">
        <v>437</v>
      </c>
      <c r="T6" s="253">
        <v>3110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47</v>
      </c>
      <c r="B7" s="351" t="s">
        <v>1704</v>
      </c>
      <c r="C7" s="252" t="s">
        <v>433</v>
      </c>
      <c r="D7" s="253">
        <v>50</v>
      </c>
      <c r="E7" s="254">
        <v>0</v>
      </c>
      <c r="F7" s="351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1706</v>
      </c>
      <c r="O7" s="252" t="s">
        <v>2670</v>
      </c>
      <c r="P7" s="253">
        <v>165</v>
      </c>
      <c r="Q7" s="254">
        <v>0</v>
      </c>
      <c r="R7" s="351" t="s">
        <v>1713</v>
      </c>
      <c r="S7" s="252" t="s">
        <v>438</v>
      </c>
      <c r="T7" s="253">
        <v>3070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351" t="s">
        <v>1707</v>
      </c>
      <c r="C8" s="252" t="s">
        <v>431</v>
      </c>
      <c r="D8" s="253">
        <v>40</v>
      </c>
      <c r="E8" s="254">
        <v>0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1708</v>
      </c>
      <c r="O8" s="252" t="s">
        <v>2389</v>
      </c>
      <c r="P8" s="253">
        <v>465</v>
      </c>
      <c r="Q8" s="254">
        <v>0</v>
      </c>
      <c r="R8" s="351" t="s">
        <v>1714</v>
      </c>
      <c r="S8" s="252" t="s">
        <v>439</v>
      </c>
      <c r="T8" s="253">
        <v>2760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1709</v>
      </c>
      <c r="O9" s="252" t="s">
        <v>2846</v>
      </c>
      <c r="P9" s="253">
        <v>540</v>
      </c>
      <c r="Q9" s="254">
        <v>0</v>
      </c>
      <c r="R9" s="351" t="s">
        <v>1715</v>
      </c>
      <c r="S9" s="252" t="s">
        <v>440</v>
      </c>
      <c r="T9" s="253">
        <v>380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1710</v>
      </c>
      <c r="O10" s="252" t="s">
        <v>2390</v>
      </c>
      <c r="P10" s="253">
        <v>450</v>
      </c>
      <c r="Q10" s="254">
        <v>0</v>
      </c>
      <c r="R10" s="351" t="s">
        <v>1716</v>
      </c>
      <c r="S10" s="252" t="s">
        <v>441</v>
      </c>
      <c r="T10" s="253">
        <v>900</v>
      </c>
      <c r="U10" s="254">
        <v>0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1712</v>
      </c>
      <c r="O11" s="252" t="s">
        <v>2391</v>
      </c>
      <c r="P11" s="253">
        <v>105</v>
      </c>
      <c r="Q11" s="254">
        <v>0</v>
      </c>
      <c r="R11" s="351" t="s">
        <v>1717</v>
      </c>
      <c r="S11" s="252" t="s">
        <v>442</v>
      </c>
      <c r="T11" s="253">
        <v>130</v>
      </c>
      <c r="U11" s="254">
        <v>0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351" t="s">
        <v>1718</v>
      </c>
      <c r="S12" s="252" t="s">
        <v>443</v>
      </c>
      <c r="T12" s="253">
        <v>430</v>
      </c>
      <c r="U12" s="254">
        <v>0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351" t="s">
        <v>1719</v>
      </c>
      <c r="S13" s="252" t="s">
        <v>444</v>
      </c>
      <c r="T13" s="253">
        <v>1170</v>
      </c>
      <c r="U13" s="254">
        <v>0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351" t="s">
        <v>1720</v>
      </c>
      <c r="S14" s="252" t="s">
        <v>445</v>
      </c>
      <c r="T14" s="253">
        <v>1000</v>
      </c>
      <c r="U14" s="254">
        <v>0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351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351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351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351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15335</v>
      </c>
      <c r="B45" s="258"/>
      <c r="C45" s="260" t="str">
        <f>IF(D45=0,"","計")</f>
        <v>計</v>
      </c>
      <c r="D45" s="261">
        <f>SUBTOTAL(9,D6:D44)</f>
        <v>310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1895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12950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15335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MOKUJI!J19</f>
        <v>45231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河東郡読売</v>
      </c>
      <c r="C151" s="314"/>
      <c r="D151" s="314"/>
      <c r="E151" s="314"/>
      <c r="F151" s="313" t="str">
        <f>IF(G4="","",CONCATENATE($A7,G4))</f>
        <v>河東郡朝日</v>
      </c>
      <c r="G151" s="314"/>
      <c r="H151" s="314"/>
      <c r="I151" s="314"/>
      <c r="J151" s="313" t="str">
        <f>IF(K4="","",CONCATENATE($A7,K4))</f>
        <v>河東郡毎日</v>
      </c>
      <c r="K151" s="314"/>
      <c r="L151" s="314"/>
      <c r="M151" s="314"/>
      <c r="N151" s="313" t="str">
        <f>IF(O4="","",CONCATENATE($A7,O4))</f>
        <v>河東郡北海道</v>
      </c>
      <c r="O151" s="314"/>
      <c r="P151" s="314"/>
      <c r="Q151" s="314"/>
      <c r="R151" s="313" t="str">
        <f>IF(S4="","",CONCATENATE($A7,S4))</f>
        <v>河東郡十勝毎日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45</v>
      </c>
      <c r="Z2" s="402" t="s">
        <v>2066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13</v>
      </c>
      <c r="S4" s="493" t="s">
        <v>45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635</v>
      </c>
      <c r="B6" s="355" t="s">
        <v>1721</v>
      </c>
      <c r="C6" s="252" t="s">
        <v>2309</v>
      </c>
      <c r="D6" s="253">
        <v>60</v>
      </c>
      <c r="E6" s="254">
        <v>0</v>
      </c>
      <c r="F6" s="355"/>
      <c r="G6" s="252" t="s">
        <v>639</v>
      </c>
      <c r="H6" s="253" t="s">
        <v>639</v>
      </c>
      <c r="I6" s="254" t="s">
        <v>639</v>
      </c>
      <c r="J6" s="355"/>
      <c r="K6" s="252" t="s">
        <v>639</v>
      </c>
      <c r="L6" s="253" t="s">
        <v>639</v>
      </c>
      <c r="M6" s="254" t="s">
        <v>639</v>
      </c>
      <c r="N6" s="355" t="s">
        <v>1722</v>
      </c>
      <c r="O6" s="252" t="s">
        <v>2392</v>
      </c>
      <c r="P6" s="253">
        <v>225</v>
      </c>
      <c r="Q6" s="254">
        <v>0</v>
      </c>
      <c r="R6" s="355" t="s">
        <v>1723</v>
      </c>
      <c r="S6" s="252" t="s">
        <v>446</v>
      </c>
      <c r="T6" s="253">
        <v>1360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48</v>
      </c>
      <c r="B7" s="270"/>
      <c r="C7" s="252" t="s">
        <v>639</v>
      </c>
      <c r="D7" s="253" t="s">
        <v>639</v>
      </c>
      <c r="E7" s="254" t="s">
        <v>639</v>
      </c>
      <c r="F7" s="355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5" t="s">
        <v>1724</v>
      </c>
      <c r="O7" s="252" t="s">
        <v>2813</v>
      </c>
      <c r="P7" s="253">
        <v>870</v>
      </c>
      <c r="Q7" s="254">
        <v>0</v>
      </c>
      <c r="R7" s="355" t="s">
        <v>1725</v>
      </c>
      <c r="S7" s="252" t="s">
        <v>447</v>
      </c>
      <c r="T7" s="253">
        <v>640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5" t="s">
        <v>1726</v>
      </c>
      <c r="O8" s="252" t="s">
        <v>2732</v>
      </c>
      <c r="P8" s="253">
        <v>900</v>
      </c>
      <c r="Q8" s="254">
        <v>0</v>
      </c>
      <c r="R8" s="355" t="s">
        <v>1727</v>
      </c>
      <c r="S8" s="252" t="s">
        <v>448</v>
      </c>
      <c r="T8" s="253">
        <v>260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5"/>
      <c r="O9" s="252" t="s">
        <v>639</v>
      </c>
      <c r="P9" s="253" t="s">
        <v>639</v>
      </c>
      <c r="Q9" s="254" t="s">
        <v>639</v>
      </c>
      <c r="R9" s="355" t="s">
        <v>1728</v>
      </c>
      <c r="S9" s="252" t="s">
        <v>449</v>
      </c>
      <c r="T9" s="253">
        <v>510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355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4825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1995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2770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13</v>
      </c>
      <c r="S47" s="493" t="s">
        <v>45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637</v>
      </c>
      <c r="B49" s="355" t="s">
        <v>1729</v>
      </c>
      <c r="C49" s="252" t="s">
        <v>424</v>
      </c>
      <c r="D49" s="253">
        <v>160</v>
      </c>
      <c r="E49" s="254">
        <v>0</v>
      </c>
      <c r="F49" s="355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5" t="s">
        <v>1730</v>
      </c>
      <c r="O49" s="252" t="s">
        <v>2393</v>
      </c>
      <c r="P49" s="271">
        <v>395</v>
      </c>
      <c r="Q49" s="254">
        <v>0</v>
      </c>
      <c r="R49" s="355" t="s">
        <v>1731</v>
      </c>
      <c r="S49" s="252" t="s">
        <v>450</v>
      </c>
      <c r="T49" s="271">
        <v>3790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49</v>
      </c>
      <c r="B50" s="355" t="s">
        <v>1732</v>
      </c>
      <c r="C50" s="252" t="s">
        <v>451</v>
      </c>
      <c r="D50" s="253">
        <v>10</v>
      </c>
      <c r="E50" s="254">
        <v>0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5" t="s">
        <v>1733</v>
      </c>
      <c r="O50" s="252" t="s">
        <v>2394</v>
      </c>
      <c r="P50" s="271">
        <v>320</v>
      </c>
      <c r="Q50" s="254">
        <v>0</v>
      </c>
      <c r="R50" s="355" t="s">
        <v>1734</v>
      </c>
      <c r="S50" s="252" t="s">
        <v>452</v>
      </c>
      <c r="T50" s="271">
        <v>760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5" t="s">
        <v>1736</v>
      </c>
      <c r="O51" s="252" t="s">
        <v>2395</v>
      </c>
      <c r="P51" s="271">
        <v>15</v>
      </c>
      <c r="Q51" s="254">
        <v>0</v>
      </c>
      <c r="R51" s="355" t="s">
        <v>1735</v>
      </c>
      <c r="S51" s="252" t="s">
        <v>453</v>
      </c>
      <c r="T51" s="271">
        <v>40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5"/>
      <c r="O52" s="252" t="s">
        <v>639</v>
      </c>
      <c r="P52" s="271" t="s">
        <v>639</v>
      </c>
      <c r="Q52" s="254" t="s">
        <v>639</v>
      </c>
      <c r="R52" s="355" t="s">
        <v>1737</v>
      </c>
      <c r="S52" s="252" t="s">
        <v>454</v>
      </c>
      <c r="T52" s="271">
        <v>690</v>
      </c>
      <c r="U52" s="254">
        <v>0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355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6180</v>
      </c>
      <c r="B75" s="279"/>
      <c r="C75" s="260" t="str">
        <f>IF(D75=0,"","計")</f>
        <v>計</v>
      </c>
      <c r="D75" s="275">
        <f>SUBTOTAL(9,D49:D74)</f>
        <v>170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730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5280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>
        <v>13</v>
      </c>
      <c r="S77" s="493" t="s">
        <v>45</v>
      </c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640</v>
      </c>
      <c r="B79" s="355" t="s">
        <v>1738</v>
      </c>
      <c r="C79" s="252" t="s">
        <v>2814</v>
      </c>
      <c r="D79" s="271">
        <v>45</v>
      </c>
      <c r="E79" s="254">
        <v>0</v>
      </c>
      <c r="F79" s="355"/>
      <c r="G79" s="252" t="s">
        <v>639</v>
      </c>
      <c r="H79" s="271" t="s">
        <v>639</v>
      </c>
      <c r="I79" s="254" t="s">
        <v>639</v>
      </c>
      <c r="J79" s="355"/>
      <c r="K79" s="252" t="s">
        <v>639</v>
      </c>
      <c r="L79" s="271" t="s">
        <v>639</v>
      </c>
      <c r="M79" s="254" t="s">
        <v>639</v>
      </c>
      <c r="N79" s="355" t="s">
        <v>1739</v>
      </c>
      <c r="O79" s="252" t="s">
        <v>2396</v>
      </c>
      <c r="P79" s="271">
        <v>635</v>
      </c>
      <c r="Q79" s="254">
        <v>0</v>
      </c>
      <c r="R79" s="355" t="s">
        <v>1740</v>
      </c>
      <c r="S79" s="252" t="s">
        <v>456</v>
      </c>
      <c r="T79" s="271">
        <v>1050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50</v>
      </c>
      <c r="B80" s="355" t="s">
        <v>1741</v>
      </c>
      <c r="C80" s="252" t="s">
        <v>455</v>
      </c>
      <c r="D80" s="271">
        <v>15</v>
      </c>
      <c r="E80" s="254">
        <v>0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5" t="s">
        <v>1742</v>
      </c>
      <c r="O80" s="252" t="s">
        <v>2815</v>
      </c>
      <c r="P80" s="271">
        <v>85</v>
      </c>
      <c r="Q80" s="254">
        <v>0</v>
      </c>
      <c r="R80" s="355" t="s">
        <v>1743</v>
      </c>
      <c r="S80" s="252" t="s">
        <v>457</v>
      </c>
      <c r="T80" s="271">
        <v>1070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5" t="s">
        <v>1744</v>
      </c>
      <c r="O81" s="252" t="s">
        <v>2397</v>
      </c>
      <c r="P81" s="271">
        <v>825</v>
      </c>
      <c r="Q81" s="254">
        <v>0</v>
      </c>
      <c r="R81" s="355" t="s">
        <v>1745</v>
      </c>
      <c r="S81" s="252" t="s">
        <v>458</v>
      </c>
      <c r="T81" s="271">
        <v>110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80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3835</v>
      </c>
      <c r="B95" s="293"/>
      <c r="C95" s="260" t="str">
        <f>IF(D95=0,"","計")</f>
        <v>計</v>
      </c>
      <c r="D95" s="275">
        <f>SUBTOTAL(9,D79:D94)</f>
        <v>60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1545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2230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>
        <v>13</v>
      </c>
      <c r="S97" s="493" t="s">
        <v>45</v>
      </c>
      <c r="T97" s="494"/>
      <c r="U97" s="495"/>
      <c r="V97" s="242" t="s">
        <v>639</v>
      </c>
      <c r="W97" s="493"/>
      <c r="X97" s="494"/>
      <c r="Y97" s="49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647</v>
      </c>
      <c r="B99" s="355" t="s">
        <v>1751</v>
      </c>
      <c r="C99" s="252" t="s">
        <v>459</v>
      </c>
      <c r="D99" s="271">
        <v>25</v>
      </c>
      <c r="E99" s="254">
        <v>0</v>
      </c>
      <c r="F99" s="355"/>
      <c r="G99" s="252" t="s">
        <v>639</v>
      </c>
      <c r="H99" s="271" t="s">
        <v>639</v>
      </c>
      <c r="I99" s="254" t="s">
        <v>639</v>
      </c>
      <c r="J99" s="355"/>
      <c r="K99" s="252" t="s">
        <v>639</v>
      </c>
      <c r="L99" s="271" t="s">
        <v>639</v>
      </c>
      <c r="M99" s="254" t="s">
        <v>639</v>
      </c>
      <c r="N99" s="355" t="s">
        <v>1752</v>
      </c>
      <c r="O99" s="252" t="s">
        <v>2847</v>
      </c>
      <c r="P99" s="271">
        <v>1035</v>
      </c>
      <c r="Q99" s="254">
        <v>0</v>
      </c>
      <c r="R99" s="355" t="s">
        <v>1753</v>
      </c>
      <c r="S99" s="252" t="s">
        <v>460</v>
      </c>
      <c r="T99" s="271">
        <v>1210</v>
      </c>
      <c r="U99" s="254">
        <v>0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51</v>
      </c>
      <c r="B100" s="355" t="s">
        <v>1754</v>
      </c>
      <c r="C100" s="252" t="s">
        <v>2825</v>
      </c>
      <c r="D100" s="271">
        <v>150</v>
      </c>
      <c r="E100" s="254">
        <v>0</v>
      </c>
      <c r="F100" s="355"/>
      <c r="G100" s="252" t="s">
        <v>639</v>
      </c>
      <c r="H100" s="271" t="s">
        <v>639</v>
      </c>
      <c r="I100" s="254" t="s">
        <v>639</v>
      </c>
      <c r="J100" s="355"/>
      <c r="K100" s="252" t="s">
        <v>639</v>
      </c>
      <c r="L100" s="271" t="s">
        <v>639</v>
      </c>
      <c r="M100" s="254" t="s">
        <v>639</v>
      </c>
      <c r="N100" s="355" t="s">
        <v>1755</v>
      </c>
      <c r="O100" s="252" t="s">
        <v>2398</v>
      </c>
      <c r="P100" s="271">
        <v>75</v>
      </c>
      <c r="Q100" s="254">
        <v>0</v>
      </c>
      <c r="R100" s="355" t="s">
        <v>1756</v>
      </c>
      <c r="S100" s="252" t="s">
        <v>461</v>
      </c>
      <c r="T100" s="271">
        <v>320</v>
      </c>
      <c r="U100" s="254">
        <v>0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355" t="s">
        <v>1757</v>
      </c>
      <c r="O101" s="252" t="s">
        <v>2399</v>
      </c>
      <c r="P101" s="271">
        <v>345</v>
      </c>
      <c r="Q101" s="254">
        <v>0</v>
      </c>
      <c r="R101" s="355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355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3160</v>
      </c>
      <c r="B115" s="298"/>
      <c r="C115" s="260" t="str">
        <f>IF(D115=0,"","計")</f>
        <v>計</v>
      </c>
      <c r="D115" s="275">
        <f>SUBTOTAL(9,D99:D114)</f>
        <v>175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1455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1530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hidden="1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18000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MOKUJI!J20</f>
        <v>45231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上川郡②読売</v>
      </c>
      <c r="C151" s="314"/>
      <c r="D151" s="314"/>
      <c r="E151" s="314"/>
      <c r="F151" s="313" t="str">
        <f>IF(G4="","",CONCATENATE($A7,G4))</f>
        <v>上川郡②朝日</v>
      </c>
      <c r="G151" s="314"/>
      <c r="H151" s="314"/>
      <c r="I151" s="314"/>
      <c r="J151" s="313" t="str">
        <f>IF(K4="","",CONCATENATE($A7,K4))</f>
        <v>上川郡②毎日</v>
      </c>
      <c r="K151" s="314"/>
      <c r="L151" s="314"/>
      <c r="M151" s="314"/>
      <c r="N151" s="313" t="str">
        <f>IF(O4="","",CONCATENATE($A7,O4))</f>
        <v>上川郡②北海道</v>
      </c>
      <c r="O151" s="314"/>
      <c r="P151" s="314"/>
      <c r="Q151" s="314"/>
      <c r="R151" s="313" t="str">
        <f>IF(S4="","",CONCATENATE($A7,S4))</f>
        <v>上川郡②十勝毎日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河西郡読売</v>
      </c>
      <c r="C153" s="317"/>
      <c r="D153" s="317"/>
      <c r="E153" s="317"/>
      <c r="F153" s="316" t="str">
        <f>IF(G47="","",CONCATENATE($A50,G47))</f>
        <v>河西郡朝日</v>
      </c>
      <c r="G153" s="317"/>
      <c r="H153" s="317"/>
      <c r="I153" s="317"/>
      <c r="J153" s="316" t="str">
        <f>IF(K47="","",CONCATENATE($A50,K47))</f>
        <v>河西郡毎日</v>
      </c>
      <c r="K153" s="317"/>
      <c r="L153" s="317"/>
      <c r="M153" s="317"/>
      <c r="N153" s="316" t="str">
        <f>IF(O47="","",CONCATENATE($A50,O47))</f>
        <v>河西郡北海道</v>
      </c>
      <c r="O153" s="317"/>
      <c r="P153" s="317"/>
      <c r="Q153" s="317"/>
      <c r="R153" s="316" t="str">
        <f>IF(S47="","",CONCATENATE($A50,S47))</f>
        <v>河西郡十勝毎日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広尾郡読売</v>
      </c>
      <c r="C155" s="317"/>
      <c r="D155" s="317"/>
      <c r="E155" s="317"/>
      <c r="F155" s="316" t="str">
        <f>IF(G77="","",CONCATENATE($A80,G77))</f>
        <v>広尾郡朝日</v>
      </c>
      <c r="G155" s="317"/>
      <c r="H155" s="317"/>
      <c r="I155" s="317"/>
      <c r="J155" s="316" t="str">
        <f>IF(K77="","",CONCATENATE($A80,K77))</f>
        <v>広尾郡毎日</v>
      </c>
      <c r="K155" s="317"/>
      <c r="L155" s="317"/>
      <c r="M155" s="317"/>
      <c r="N155" s="316" t="str">
        <f>IF(O77="","",CONCATENATE($A80,O77))</f>
        <v>広尾郡北海道</v>
      </c>
      <c r="O155" s="317"/>
      <c r="P155" s="317"/>
      <c r="Q155" s="317"/>
      <c r="R155" s="316" t="str">
        <f>IF(S77="","",CONCATENATE($A80,S77))</f>
        <v>広尾郡十勝毎日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足寄郡読売</v>
      </c>
      <c r="C157" s="317"/>
      <c r="D157" s="317"/>
      <c r="E157" s="317"/>
      <c r="F157" s="316" t="str">
        <f>IF(G97="","",CONCATENATE($A100,G97))</f>
        <v>足寄郡朝日</v>
      </c>
      <c r="G157" s="317"/>
      <c r="H157" s="317"/>
      <c r="I157" s="317"/>
      <c r="J157" s="316" t="str">
        <f>IF(K97="","",CONCATENATE($A100,K97))</f>
        <v>足寄郡毎日</v>
      </c>
      <c r="K157" s="317"/>
      <c r="L157" s="317"/>
      <c r="M157" s="317"/>
      <c r="N157" s="316" t="str">
        <f>IF(O97="","",CONCATENATE($A100,O97))</f>
        <v>足寄郡北海道</v>
      </c>
      <c r="O157" s="317"/>
      <c r="P157" s="317"/>
      <c r="Q157" s="317"/>
      <c r="R157" s="316" t="str">
        <f>IF(S97="","",CONCATENATE($A100,S97))</f>
        <v>足寄郡十勝毎日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A50:A57"/>
    <mergeCell ref="A100:A107"/>
    <mergeCell ref="A80:A87"/>
    <mergeCell ref="N135:Q135"/>
    <mergeCell ref="K97:M97"/>
    <mergeCell ref="G97:I97"/>
    <mergeCell ref="C47:E47"/>
    <mergeCell ref="C4:E4"/>
    <mergeCell ref="A7:A14"/>
    <mergeCell ref="A1:B1"/>
    <mergeCell ref="A2:B2"/>
    <mergeCell ref="C2:G2"/>
    <mergeCell ref="G4:I4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1895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46</v>
      </c>
      <c r="Z2" s="402" t="s">
        <v>2065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13</v>
      </c>
      <c r="S4" s="493" t="s">
        <v>45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643</v>
      </c>
      <c r="B6" s="351" t="s">
        <v>1758</v>
      </c>
      <c r="C6" s="252" t="s">
        <v>462</v>
      </c>
      <c r="D6" s="253">
        <v>205</v>
      </c>
      <c r="E6" s="254">
        <v>0</v>
      </c>
      <c r="F6" s="351"/>
      <c r="G6" s="252" t="s">
        <v>639</v>
      </c>
      <c r="H6" s="253" t="s">
        <v>639</v>
      </c>
      <c r="I6" s="254" t="s">
        <v>639</v>
      </c>
      <c r="J6" s="351" t="s">
        <v>1767</v>
      </c>
      <c r="K6" s="252" t="s">
        <v>467</v>
      </c>
      <c r="L6" s="253" t="s">
        <v>2820</v>
      </c>
      <c r="M6" s="254">
        <v>0</v>
      </c>
      <c r="N6" s="352" t="s">
        <v>1759</v>
      </c>
      <c r="O6" s="252" t="s">
        <v>2816</v>
      </c>
      <c r="P6" s="253">
        <v>965</v>
      </c>
      <c r="Q6" s="254">
        <v>0</v>
      </c>
      <c r="R6" s="352" t="s">
        <v>1760</v>
      </c>
      <c r="S6" s="252" t="s">
        <v>464</v>
      </c>
      <c r="T6" s="253">
        <v>4200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52</v>
      </c>
      <c r="B7" s="351" t="s">
        <v>1761</v>
      </c>
      <c r="C7" s="252" t="s">
        <v>463</v>
      </c>
      <c r="D7" s="253">
        <v>30</v>
      </c>
      <c r="E7" s="254">
        <v>0</v>
      </c>
      <c r="F7" s="351"/>
      <c r="G7" s="252" t="s">
        <v>639</v>
      </c>
      <c r="H7" s="253" t="s">
        <v>639</v>
      </c>
      <c r="I7" s="254" t="s">
        <v>639</v>
      </c>
      <c r="J7" s="351"/>
      <c r="K7" s="252" t="s">
        <v>639</v>
      </c>
      <c r="L7" s="253" t="s">
        <v>639</v>
      </c>
      <c r="M7" s="254" t="s">
        <v>639</v>
      </c>
      <c r="N7" s="351" t="s">
        <v>1762</v>
      </c>
      <c r="O7" s="252" t="s">
        <v>2817</v>
      </c>
      <c r="P7" s="253">
        <v>50</v>
      </c>
      <c r="Q7" s="254">
        <v>0</v>
      </c>
      <c r="R7" s="351" t="s">
        <v>1763</v>
      </c>
      <c r="S7" s="252" t="s">
        <v>465</v>
      </c>
      <c r="T7" s="253">
        <v>1240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351" t="s">
        <v>1764</v>
      </c>
      <c r="C8" s="252" t="s">
        <v>2818</v>
      </c>
      <c r="D8" s="253">
        <v>90</v>
      </c>
      <c r="E8" s="254">
        <v>0</v>
      </c>
      <c r="F8" s="351"/>
      <c r="G8" s="252" t="s">
        <v>639</v>
      </c>
      <c r="H8" s="253" t="s">
        <v>639</v>
      </c>
      <c r="I8" s="254" t="s">
        <v>639</v>
      </c>
      <c r="J8" s="351"/>
      <c r="K8" s="252" t="s">
        <v>639</v>
      </c>
      <c r="L8" s="253" t="s">
        <v>639</v>
      </c>
      <c r="M8" s="254" t="s">
        <v>639</v>
      </c>
      <c r="N8" s="351" t="s">
        <v>1765</v>
      </c>
      <c r="O8" s="252" t="s">
        <v>2400</v>
      </c>
      <c r="P8" s="253">
        <v>310</v>
      </c>
      <c r="Q8" s="254">
        <v>0</v>
      </c>
      <c r="R8" s="351" t="s">
        <v>1766</v>
      </c>
      <c r="S8" s="252" t="s">
        <v>466</v>
      </c>
      <c r="T8" s="253">
        <v>140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388" t="s">
        <v>836</v>
      </c>
      <c r="C9" s="252" t="s">
        <v>467</v>
      </c>
      <c r="D9" s="253">
        <v>15</v>
      </c>
      <c r="E9" s="254">
        <v>0</v>
      </c>
      <c r="F9" s="351"/>
      <c r="G9" s="252" t="s">
        <v>639</v>
      </c>
      <c r="H9" s="253" t="s">
        <v>639</v>
      </c>
      <c r="I9" s="254" t="s">
        <v>639</v>
      </c>
      <c r="J9" s="351"/>
      <c r="K9" s="252" t="s">
        <v>639</v>
      </c>
      <c r="L9" s="253" t="s">
        <v>639</v>
      </c>
      <c r="M9" s="254" t="s">
        <v>639</v>
      </c>
      <c r="N9" s="351" t="s">
        <v>1770</v>
      </c>
      <c r="O9" s="252" t="s">
        <v>2858</v>
      </c>
      <c r="P9" s="253">
        <v>835</v>
      </c>
      <c r="Q9" s="254">
        <v>0</v>
      </c>
      <c r="R9" s="351" t="s">
        <v>1768</v>
      </c>
      <c r="S9" s="252" t="s">
        <v>468</v>
      </c>
      <c r="T9" s="253">
        <v>1570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351"/>
      <c r="K10" s="252" t="s">
        <v>639</v>
      </c>
      <c r="L10" s="253" t="s">
        <v>639</v>
      </c>
      <c r="M10" s="254" t="s">
        <v>639</v>
      </c>
      <c r="N10" s="351" t="s">
        <v>1771</v>
      </c>
      <c r="O10" s="252" t="s">
        <v>2819</v>
      </c>
      <c r="P10" s="253">
        <v>95</v>
      </c>
      <c r="Q10" s="254">
        <v>0</v>
      </c>
      <c r="R10" s="351" t="s">
        <v>1769</v>
      </c>
      <c r="S10" s="252" t="s">
        <v>469</v>
      </c>
      <c r="T10" s="253">
        <v>700</v>
      </c>
      <c r="U10" s="254">
        <v>0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1775</v>
      </c>
      <c r="O11" s="252" t="s">
        <v>2401</v>
      </c>
      <c r="P11" s="253">
        <v>130</v>
      </c>
      <c r="Q11" s="254">
        <v>0</v>
      </c>
      <c r="R11" s="351" t="s">
        <v>1774</v>
      </c>
      <c r="S11" s="252" t="s">
        <v>470</v>
      </c>
      <c r="T11" s="253">
        <v>1350</v>
      </c>
      <c r="U11" s="254">
        <v>0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/>
      <c r="O12" s="252" t="s">
        <v>639</v>
      </c>
      <c r="P12" s="253" t="s">
        <v>639</v>
      </c>
      <c r="Q12" s="254" t="s">
        <v>639</v>
      </c>
      <c r="R12" s="351" t="s">
        <v>1776</v>
      </c>
      <c r="S12" s="252" t="s">
        <v>471</v>
      </c>
      <c r="T12" s="253">
        <v>160</v>
      </c>
      <c r="U12" s="254">
        <v>0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351"/>
      <c r="O13" s="252" t="s">
        <v>639</v>
      </c>
      <c r="P13" s="253" t="s">
        <v>639</v>
      </c>
      <c r="Q13" s="254" t="s">
        <v>639</v>
      </c>
      <c r="R13" s="351" t="s">
        <v>1777</v>
      </c>
      <c r="S13" s="252" t="s">
        <v>472</v>
      </c>
      <c r="T13" s="253">
        <v>320</v>
      </c>
      <c r="U13" s="254">
        <v>0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351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351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351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58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12405</v>
      </c>
      <c r="B45" s="258"/>
      <c r="C45" s="260" t="str">
        <f>IF(D45=0,"","計")</f>
        <v>計</v>
      </c>
      <c r="D45" s="261">
        <f>SUBTOTAL(9,D6:D44)</f>
        <v>340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2385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9680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13</v>
      </c>
      <c r="S47" s="493" t="s">
        <v>45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649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1778</v>
      </c>
      <c r="O49" s="252" t="s">
        <v>2402</v>
      </c>
      <c r="P49" s="271">
        <v>55</v>
      </c>
      <c r="Q49" s="254">
        <v>0</v>
      </c>
      <c r="R49" s="351" t="s">
        <v>1779</v>
      </c>
      <c r="S49" s="252" t="s">
        <v>473</v>
      </c>
      <c r="T49" s="271">
        <v>740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53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1780</v>
      </c>
      <c r="O50" s="252" t="s">
        <v>2403</v>
      </c>
      <c r="P50" s="271">
        <v>445</v>
      </c>
      <c r="Q50" s="254">
        <v>0</v>
      </c>
      <c r="R50" s="351" t="s">
        <v>1781</v>
      </c>
      <c r="S50" s="252" t="s">
        <v>474</v>
      </c>
      <c r="T50" s="271">
        <v>90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1782</v>
      </c>
      <c r="O51" s="252" t="s">
        <v>2404</v>
      </c>
      <c r="P51" s="271">
        <v>65</v>
      </c>
      <c r="Q51" s="254">
        <v>0</v>
      </c>
      <c r="R51" s="351" t="s">
        <v>1783</v>
      </c>
      <c r="S51" s="252" t="s">
        <v>475</v>
      </c>
      <c r="T51" s="271">
        <v>40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1435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565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870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80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13840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MOKUJI!J21</f>
        <v>45231</v>
      </c>
      <c r="W136" s="522"/>
      <c r="X136" s="522"/>
      <c r="Y136" s="522"/>
    </row>
    <row r="137" spans="1:25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中川郡②読売</v>
      </c>
      <c r="C151" s="314"/>
      <c r="D151" s="314"/>
      <c r="E151" s="314"/>
      <c r="F151" s="313" t="str">
        <f>IF(G4="","",CONCATENATE($A7,G4))</f>
        <v>中川郡②朝日</v>
      </c>
      <c r="G151" s="314"/>
      <c r="H151" s="314"/>
      <c r="I151" s="314"/>
      <c r="J151" s="313" t="str">
        <f>IF(K4="","",CONCATENATE($A7,K4))</f>
        <v>中川郡②毎日</v>
      </c>
      <c r="K151" s="314"/>
      <c r="L151" s="314"/>
      <c r="M151" s="314"/>
      <c r="N151" s="313" t="str">
        <f>IF(O4="","",CONCATENATE($A7,O4))</f>
        <v>中川郡②北海道</v>
      </c>
      <c r="O151" s="314"/>
      <c r="P151" s="314"/>
      <c r="Q151" s="314"/>
      <c r="R151" s="313" t="str">
        <f>IF(S4="","",CONCATENATE($A7,S4))</f>
        <v>中川郡②十勝毎日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十勝郡読売</v>
      </c>
      <c r="C153" s="317"/>
      <c r="D153" s="317"/>
      <c r="E153" s="317"/>
      <c r="F153" s="316" t="str">
        <f>IF(G47="","",CONCATENATE($A50,G47))</f>
        <v>十勝郡朝日</v>
      </c>
      <c r="G153" s="317"/>
      <c r="H153" s="317"/>
      <c r="I153" s="317"/>
      <c r="J153" s="316" t="str">
        <f>IF(K47="","",CONCATENATE($A50,K47))</f>
        <v>十勝郡毎日</v>
      </c>
      <c r="K153" s="317"/>
      <c r="L153" s="317"/>
      <c r="M153" s="317"/>
      <c r="N153" s="316" t="str">
        <f>IF(O47="","",CONCATENATE($A50,O47))</f>
        <v>十勝郡北海道</v>
      </c>
      <c r="O153" s="317"/>
      <c r="P153" s="317"/>
      <c r="Q153" s="317"/>
      <c r="R153" s="316" t="str">
        <f>IF(S47="","",CONCATENATE($A50,S47))</f>
        <v>十勝郡十勝毎日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47</v>
      </c>
      <c r="Z2" s="402" t="s">
        <v>2064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/>
      <c r="S4" s="493"/>
      <c r="T4" s="494"/>
      <c r="U4" s="495"/>
      <c r="V4" s="242">
        <v>14</v>
      </c>
      <c r="W4" s="493" t="s">
        <v>54</v>
      </c>
      <c r="X4" s="494"/>
      <c r="Y4" s="495"/>
    </row>
    <row r="5" spans="1:26" s="243" customFormat="1" ht="12.75" customHeight="1" thickBo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342" t="s">
        <v>641</v>
      </c>
      <c r="P5" s="247" t="s">
        <v>642</v>
      </c>
      <c r="Q5" s="248"/>
      <c r="R5" s="245" t="s">
        <v>640</v>
      </c>
      <c r="S5" s="342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206</v>
      </c>
      <c r="B6" s="367" t="s">
        <v>1784</v>
      </c>
      <c r="C6" s="252" t="s">
        <v>2054</v>
      </c>
      <c r="D6" s="253">
        <v>570</v>
      </c>
      <c r="E6" s="254">
        <v>0</v>
      </c>
      <c r="F6" s="367" t="s">
        <v>1785</v>
      </c>
      <c r="G6" s="252" t="s">
        <v>476</v>
      </c>
      <c r="H6" s="253">
        <v>540</v>
      </c>
      <c r="I6" s="254">
        <v>0</v>
      </c>
      <c r="J6" s="367"/>
      <c r="K6" s="252" t="s">
        <v>639</v>
      </c>
      <c r="L6" s="253" t="s">
        <v>639</v>
      </c>
      <c r="M6" s="254" t="s">
        <v>639</v>
      </c>
      <c r="N6" s="392" t="s">
        <v>1786</v>
      </c>
      <c r="O6" s="344" t="s">
        <v>2256</v>
      </c>
      <c r="P6" s="345">
        <v>1335</v>
      </c>
      <c r="Q6" s="254">
        <v>0</v>
      </c>
      <c r="R6" s="392"/>
      <c r="S6" s="405"/>
      <c r="T6" s="345"/>
      <c r="U6" s="254"/>
      <c r="V6" s="367" t="s">
        <v>1787</v>
      </c>
      <c r="W6" s="252" t="s">
        <v>2671</v>
      </c>
      <c r="X6" s="253">
        <v>2400</v>
      </c>
      <c r="Y6" s="254">
        <v>0</v>
      </c>
    </row>
    <row r="7" spans="1:26" s="256" customFormat="1" ht="12.75" customHeight="1">
      <c r="A7" s="496" t="s">
        <v>55</v>
      </c>
      <c r="B7" s="367" t="s">
        <v>1788</v>
      </c>
      <c r="C7" s="252" t="s">
        <v>477</v>
      </c>
      <c r="D7" s="253">
        <v>170</v>
      </c>
      <c r="E7" s="254">
        <v>0</v>
      </c>
      <c r="F7" s="367" t="s">
        <v>1397</v>
      </c>
      <c r="G7" s="252" t="s">
        <v>481</v>
      </c>
      <c r="H7" s="253">
        <v>20</v>
      </c>
      <c r="I7" s="254">
        <v>0</v>
      </c>
      <c r="J7" s="367"/>
      <c r="K7" s="252" t="s">
        <v>639</v>
      </c>
      <c r="L7" s="253" t="s">
        <v>639</v>
      </c>
      <c r="M7" s="254" t="s">
        <v>639</v>
      </c>
      <c r="N7" s="392" t="s">
        <v>1790</v>
      </c>
      <c r="O7" s="347" t="s">
        <v>2257</v>
      </c>
      <c r="P7" s="345">
        <v>3225</v>
      </c>
      <c r="Q7" s="254">
        <v>0</v>
      </c>
      <c r="R7" s="392"/>
      <c r="S7" s="274"/>
      <c r="T7" s="345"/>
      <c r="U7" s="254"/>
      <c r="V7" s="367" t="s">
        <v>1791</v>
      </c>
      <c r="W7" s="252" t="s">
        <v>2672</v>
      </c>
      <c r="X7" s="253">
        <v>2220</v>
      </c>
      <c r="Y7" s="254">
        <v>0</v>
      </c>
    </row>
    <row r="8" spans="1:26" s="256" customFormat="1" ht="12.75" customHeight="1">
      <c r="A8" s="496"/>
      <c r="B8" s="367" t="s">
        <v>2110</v>
      </c>
      <c r="C8" s="252" t="s">
        <v>1866</v>
      </c>
      <c r="D8" s="253">
        <v>70</v>
      </c>
      <c r="E8" s="254">
        <v>0</v>
      </c>
      <c r="F8" s="367" t="s">
        <v>1772</v>
      </c>
      <c r="G8" s="252" t="s">
        <v>480</v>
      </c>
      <c r="H8" s="253">
        <v>10</v>
      </c>
      <c r="I8" s="254">
        <v>0</v>
      </c>
      <c r="J8" s="367"/>
      <c r="K8" s="252" t="s">
        <v>639</v>
      </c>
      <c r="L8" s="253" t="s">
        <v>639</v>
      </c>
      <c r="M8" s="254" t="s">
        <v>639</v>
      </c>
      <c r="N8" s="392" t="s">
        <v>1794</v>
      </c>
      <c r="O8" s="347" t="s">
        <v>2258</v>
      </c>
      <c r="P8" s="345">
        <v>2445</v>
      </c>
      <c r="Q8" s="254">
        <v>0</v>
      </c>
      <c r="R8" s="392"/>
      <c r="S8" s="274"/>
      <c r="T8" s="345"/>
      <c r="U8" s="254"/>
      <c r="V8" s="367" t="s">
        <v>1795</v>
      </c>
      <c r="W8" s="252" t="s">
        <v>2673</v>
      </c>
      <c r="X8" s="253">
        <v>3820</v>
      </c>
      <c r="Y8" s="254">
        <v>0</v>
      </c>
    </row>
    <row r="9" spans="1:26" s="256" customFormat="1" ht="12.75" customHeight="1">
      <c r="A9" s="496"/>
      <c r="B9" s="357" t="s">
        <v>1792</v>
      </c>
      <c r="C9" s="252" t="s">
        <v>476</v>
      </c>
      <c r="D9" s="253">
        <v>450</v>
      </c>
      <c r="E9" s="254">
        <v>0</v>
      </c>
      <c r="F9" s="367" t="s">
        <v>1789</v>
      </c>
      <c r="G9" s="252" t="s">
        <v>478</v>
      </c>
      <c r="H9" s="253">
        <v>230</v>
      </c>
      <c r="I9" s="254">
        <v>0</v>
      </c>
      <c r="J9" s="367"/>
      <c r="K9" s="252" t="s">
        <v>639</v>
      </c>
      <c r="L9" s="253" t="s">
        <v>639</v>
      </c>
      <c r="M9" s="254" t="s">
        <v>639</v>
      </c>
      <c r="N9" s="392" t="s">
        <v>1797</v>
      </c>
      <c r="O9" s="347" t="s">
        <v>2259</v>
      </c>
      <c r="P9" s="345">
        <v>2560</v>
      </c>
      <c r="Q9" s="254">
        <v>0</v>
      </c>
      <c r="R9" s="392"/>
      <c r="S9" s="274"/>
      <c r="T9" s="345"/>
      <c r="U9" s="254"/>
      <c r="V9" s="367" t="s">
        <v>1798</v>
      </c>
      <c r="W9" s="252" t="s">
        <v>2674</v>
      </c>
      <c r="X9" s="253">
        <v>3690</v>
      </c>
      <c r="Y9" s="254">
        <v>0</v>
      </c>
    </row>
    <row r="10" spans="1:26" s="256" customFormat="1" ht="12.75" customHeight="1">
      <c r="A10" s="496"/>
      <c r="B10" s="357" t="s">
        <v>837</v>
      </c>
      <c r="C10" s="252" t="s">
        <v>481</v>
      </c>
      <c r="D10" s="253">
        <v>40</v>
      </c>
      <c r="E10" s="254">
        <v>0</v>
      </c>
      <c r="F10" s="367" t="s">
        <v>1793</v>
      </c>
      <c r="G10" s="252" t="s">
        <v>479</v>
      </c>
      <c r="H10" s="253">
        <v>110</v>
      </c>
      <c r="I10" s="254">
        <v>0</v>
      </c>
      <c r="J10" s="367"/>
      <c r="K10" s="252" t="s">
        <v>639</v>
      </c>
      <c r="L10" s="253" t="s">
        <v>639</v>
      </c>
      <c r="M10" s="254" t="s">
        <v>639</v>
      </c>
      <c r="N10" s="392" t="s">
        <v>1800</v>
      </c>
      <c r="O10" s="347" t="s">
        <v>2260</v>
      </c>
      <c r="P10" s="345">
        <v>1265</v>
      </c>
      <c r="Q10" s="254">
        <v>0</v>
      </c>
      <c r="R10" s="392"/>
      <c r="S10" s="274"/>
      <c r="T10" s="345"/>
      <c r="U10" s="254"/>
      <c r="V10" s="367" t="s">
        <v>1801</v>
      </c>
      <c r="W10" s="252" t="s">
        <v>2675</v>
      </c>
      <c r="X10" s="253">
        <v>3030</v>
      </c>
      <c r="Y10" s="254">
        <v>0</v>
      </c>
    </row>
    <row r="11" spans="1:26" s="256" customFormat="1" ht="12.75" customHeight="1">
      <c r="A11" s="496"/>
      <c r="B11" s="357" t="s">
        <v>1773</v>
      </c>
      <c r="C11" s="252" t="s">
        <v>480</v>
      </c>
      <c r="D11" s="253">
        <v>25</v>
      </c>
      <c r="E11" s="254">
        <v>0</v>
      </c>
      <c r="F11" s="367" t="s">
        <v>1796</v>
      </c>
      <c r="G11" s="252" t="s">
        <v>2054</v>
      </c>
      <c r="H11" s="253">
        <v>200</v>
      </c>
      <c r="I11" s="254">
        <v>0</v>
      </c>
      <c r="J11" s="357"/>
      <c r="K11" s="252" t="s">
        <v>639</v>
      </c>
      <c r="L11" s="253" t="s">
        <v>639</v>
      </c>
      <c r="M11" s="254" t="s">
        <v>639</v>
      </c>
      <c r="N11" s="392" t="s">
        <v>1802</v>
      </c>
      <c r="O11" s="347" t="s">
        <v>2261</v>
      </c>
      <c r="P11" s="345">
        <v>1155</v>
      </c>
      <c r="Q11" s="254">
        <v>0</v>
      </c>
      <c r="R11" s="392"/>
      <c r="S11" s="274"/>
      <c r="T11" s="345"/>
      <c r="U11" s="254"/>
      <c r="V11" s="367" t="s">
        <v>1803</v>
      </c>
      <c r="W11" s="252" t="s">
        <v>2676</v>
      </c>
      <c r="X11" s="253">
        <v>2340</v>
      </c>
      <c r="Y11" s="254">
        <v>0</v>
      </c>
    </row>
    <row r="12" spans="1:26" s="256" customFormat="1" ht="12.75" customHeight="1">
      <c r="A12" s="496"/>
      <c r="B12" s="357"/>
      <c r="C12" s="252" t="s">
        <v>639</v>
      </c>
      <c r="D12" s="253" t="s">
        <v>639</v>
      </c>
      <c r="E12" s="254" t="s">
        <v>639</v>
      </c>
      <c r="F12" s="357" t="s">
        <v>1799</v>
      </c>
      <c r="G12" s="252" t="s">
        <v>1865</v>
      </c>
      <c r="H12" s="253">
        <v>40</v>
      </c>
      <c r="I12" s="254">
        <v>0</v>
      </c>
      <c r="J12" s="357"/>
      <c r="K12" s="252" t="s">
        <v>639</v>
      </c>
      <c r="L12" s="253" t="s">
        <v>639</v>
      </c>
      <c r="M12" s="254" t="s">
        <v>639</v>
      </c>
      <c r="N12" s="392" t="s">
        <v>1804</v>
      </c>
      <c r="O12" s="347" t="s">
        <v>2262</v>
      </c>
      <c r="P12" s="345">
        <v>1520</v>
      </c>
      <c r="Q12" s="254">
        <v>0</v>
      </c>
      <c r="R12" s="392"/>
      <c r="S12" s="274"/>
      <c r="T12" s="345"/>
      <c r="U12" s="254"/>
      <c r="V12" s="367" t="s">
        <v>1805</v>
      </c>
      <c r="W12" s="252" t="s">
        <v>2677</v>
      </c>
      <c r="X12" s="253">
        <v>3770</v>
      </c>
      <c r="Y12" s="254">
        <v>0</v>
      </c>
    </row>
    <row r="13" spans="1:26" s="256" customFormat="1" ht="12.75" customHeight="1">
      <c r="A13" s="496"/>
      <c r="B13" s="357"/>
      <c r="C13" s="252" t="s">
        <v>639</v>
      </c>
      <c r="D13" s="253" t="s">
        <v>639</v>
      </c>
      <c r="E13" s="254" t="s">
        <v>639</v>
      </c>
      <c r="F13" s="358" t="s">
        <v>2111</v>
      </c>
      <c r="G13" s="252" t="s">
        <v>1866</v>
      </c>
      <c r="H13" s="253">
        <v>20</v>
      </c>
      <c r="I13" s="254">
        <v>0</v>
      </c>
      <c r="J13" s="358"/>
      <c r="K13" s="252" t="s">
        <v>639</v>
      </c>
      <c r="L13" s="253" t="s">
        <v>639</v>
      </c>
      <c r="M13" s="254" t="s">
        <v>639</v>
      </c>
      <c r="N13" s="392" t="s">
        <v>1806</v>
      </c>
      <c r="O13" s="347" t="s">
        <v>2263</v>
      </c>
      <c r="P13" s="345">
        <v>2215</v>
      </c>
      <c r="Q13" s="254">
        <v>0</v>
      </c>
      <c r="R13" s="392"/>
      <c r="S13" s="274"/>
      <c r="T13" s="345"/>
      <c r="U13" s="254"/>
      <c r="V13" s="367" t="s">
        <v>1807</v>
      </c>
      <c r="W13" s="252" t="s">
        <v>2678</v>
      </c>
      <c r="X13" s="253">
        <v>3110</v>
      </c>
      <c r="Y13" s="254">
        <v>0</v>
      </c>
    </row>
    <row r="14" spans="1:26" s="256" customFormat="1" ht="12.75" customHeight="1">
      <c r="A14" s="496"/>
      <c r="B14" s="357"/>
      <c r="C14" s="252" t="s">
        <v>639</v>
      </c>
      <c r="D14" s="253" t="s">
        <v>639</v>
      </c>
      <c r="E14" s="254" t="s">
        <v>639</v>
      </c>
      <c r="F14" s="358"/>
      <c r="G14" s="252" t="s">
        <v>639</v>
      </c>
      <c r="H14" s="253" t="s">
        <v>639</v>
      </c>
      <c r="I14" s="254" t="s">
        <v>639</v>
      </c>
      <c r="J14" s="358"/>
      <c r="K14" s="252" t="s">
        <v>639</v>
      </c>
      <c r="L14" s="253" t="s">
        <v>639</v>
      </c>
      <c r="M14" s="254" t="s">
        <v>639</v>
      </c>
      <c r="N14" s="392" t="s">
        <v>1813</v>
      </c>
      <c r="O14" s="347" t="s">
        <v>2265</v>
      </c>
      <c r="P14" s="345">
        <v>905</v>
      </c>
      <c r="Q14" s="254">
        <v>0</v>
      </c>
      <c r="R14" s="392"/>
      <c r="S14" s="274"/>
      <c r="T14" s="345"/>
      <c r="U14" s="254"/>
      <c r="V14" s="367" t="s">
        <v>1809</v>
      </c>
      <c r="W14" s="252" t="s">
        <v>1866</v>
      </c>
      <c r="X14" s="253">
        <v>490</v>
      </c>
      <c r="Y14" s="254">
        <v>0</v>
      </c>
    </row>
    <row r="15" spans="1:26" s="256" customFormat="1" ht="12.75" customHeight="1" thickBot="1">
      <c r="A15" s="257"/>
      <c r="B15" s="358"/>
      <c r="C15" s="252" t="s">
        <v>639</v>
      </c>
      <c r="D15" s="253" t="s">
        <v>639</v>
      </c>
      <c r="E15" s="254" t="s">
        <v>639</v>
      </c>
      <c r="F15" s="358"/>
      <c r="G15" s="252" t="s">
        <v>639</v>
      </c>
      <c r="H15" s="253" t="s">
        <v>639</v>
      </c>
      <c r="I15" s="254" t="s">
        <v>639</v>
      </c>
      <c r="J15" s="358"/>
      <c r="K15" s="252" t="s">
        <v>639</v>
      </c>
      <c r="L15" s="253" t="s">
        <v>639</v>
      </c>
      <c r="M15" s="254" t="s">
        <v>639</v>
      </c>
      <c r="N15" s="392" t="s">
        <v>1820</v>
      </c>
      <c r="O15" s="396" t="s">
        <v>2115</v>
      </c>
      <c r="P15" s="345">
        <v>230</v>
      </c>
      <c r="Q15" s="254">
        <v>0</v>
      </c>
      <c r="R15" s="392"/>
      <c r="S15" s="274"/>
      <c r="T15" s="345"/>
      <c r="U15" s="254"/>
      <c r="V15" s="367" t="s">
        <v>1810</v>
      </c>
      <c r="W15" s="252" t="s">
        <v>480</v>
      </c>
      <c r="X15" s="253">
        <v>110</v>
      </c>
      <c r="Y15" s="254">
        <v>0</v>
      </c>
    </row>
    <row r="16" spans="1:26" s="256" customFormat="1" ht="12.75" customHeight="1">
      <c r="A16" s="257"/>
      <c r="B16" s="358"/>
      <c r="C16" s="252" t="s">
        <v>639</v>
      </c>
      <c r="D16" s="253" t="s">
        <v>639</v>
      </c>
      <c r="E16" s="254" t="s">
        <v>639</v>
      </c>
      <c r="F16" s="358"/>
      <c r="G16" s="252" t="s">
        <v>639</v>
      </c>
      <c r="H16" s="253" t="s">
        <v>639</v>
      </c>
      <c r="I16" s="254" t="s">
        <v>639</v>
      </c>
      <c r="J16" s="358"/>
      <c r="K16" s="252" t="s">
        <v>639</v>
      </c>
      <c r="L16" s="253" t="s">
        <v>639</v>
      </c>
      <c r="M16" s="254" t="s">
        <v>639</v>
      </c>
      <c r="N16" s="392" t="s">
        <v>1808</v>
      </c>
      <c r="O16" s="349" t="s">
        <v>2264</v>
      </c>
      <c r="P16" s="345">
        <v>3035</v>
      </c>
      <c r="Q16" s="254">
        <v>0</v>
      </c>
      <c r="R16" s="392"/>
      <c r="S16" s="252"/>
      <c r="T16" s="345"/>
      <c r="U16" s="254"/>
      <c r="V16" s="367" t="s">
        <v>1811</v>
      </c>
      <c r="W16" s="252" t="s">
        <v>481</v>
      </c>
      <c r="X16" s="253">
        <v>470</v>
      </c>
      <c r="Y16" s="254">
        <v>0</v>
      </c>
    </row>
    <row r="17" spans="1:25" s="256" customFormat="1" ht="12.75" customHeight="1">
      <c r="A17" s="257"/>
      <c r="B17" s="358"/>
      <c r="C17" s="252" t="s">
        <v>639</v>
      </c>
      <c r="D17" s="253" t="s">
        <v>639</v>
      </c>
      <c r="E17" s="254" t="s">
        <v>639</v>
      </c>
      <c r="F17" s="358"/>
      <c r="G17" s="252" t="s">
        <v>639</v>
      </c>
      <c r="H17" s="253" t="s">
        <v>639</v>
      </c>
      <c r="I17" s="254" t="s">
        <v>639</v>
      </c>
      <c r="J17" s="358"/>
      <c r="K17" s="252" t="s">
        <v>639</v>
      </c>
      <c r="L17" s="253" t="s">
        <v>639</v>
      </c>
      <c r="M17" s="254" t="s">
        <v>639</v>
      </c>
      <c r="N17" s="392" t="s">
        <v>1055</v>
      </c>
      <c r="O17" s="252" t="s">
        <v>2266</v>
      </c>
      <c r="P17" s="345">
        <v>3315</v>
      </c>
      <c r="Q17" s="254">
        <v>0</v>
      </c>
      <c r="R17" s="392"/>
      <c r="S17" s="252"/>
      <c r="T17" s="345"/>
      <c r="U17" s="254"/>
      <c r="V17" s="367" t="s">
        <v>1812</v>
      </c>
      <c r="W17" s="252" t="s">
        <v>482</v>
      </c>
      <c r="X17" s="253">
        <v>25</v>
      </c>
      <c r="Y17" s="254">
        <v>0</v>
      </c>
    </row>
    <row r="18" spans="1:25" s="256" customFormat="1" ht="12.75" customHeight="1">
      <c r="A18" s="257"/>
      <c r="B18" s="358"/>
      <c r="C18" s="252" t="s">
        <v>639</v>
      </c>
      <c r="D18" s="253" t="s">
        <v>639</v>
      </c>
      <c r="E18" s="254" t="s">
        <v>639</v>
      </c>
      <c r="F18" s="358"/>
      <c r="G18" s="252" t="s">
        <v>639</v>
      </c>
      <c r="H18" s="253" t="s">
        <v>639</v>
      </c>
      <c r="I18" s="254" t="s">
        <v>639</v>
      </c>
      <c r="J18" s="358"/>
      <c r="K18" s="252" t="s">
        <v>639</v>
      </c>
      <c r="L18" s="253" t="s">
        <v>639</v>
      </c>
      <c r="M18" s="254" t="s">
        <v>639</v>
      </c>
      <c r="N18" s="392" t="s">
        <v>1815</v>
      </c>
      <c r="O18" s="252" t="s">
        <v>2267</v>
      </c>
      <c r="P18" s="345">
        <v>2595</v>
      </c>
      <c r="Q18" s="254">
        <v>0</v>
      </c>
      <c r="R18" s="367"/>
      <c r="S18" s="252"/>
      <c r="T18" s="253"/>
      <c r="U18" s="254"/>
      <c r="V18" s="367" t="s">
        <v>1814</v>
      </c>
      <c r="W18" s="252" t="s">
        <v>483</v>
      </c>
      <c r="X18" s="253">
        <v>250</v>
      </c>
      <c r="Y18" s="254">
        <v>0</v>
      </c>
    </row>
    <row r="19" spans="1:25" s="256" customFormat="1" ht="12.75" customHeight="1">
      <c r="A19" s="257"/>
      <c r="B19" s="358"/>
      <c r="C19" s="252" t="s">
        <v>639</v>
      </c>
      <c r="D19" s="253" t="s">
        <v>639</v>
      </c>
      <c r="E19" s="254" t="s">
        <v>639</v>
      </c>
      <c r="F19" s="358"/>
      <c r="G19" s="252" t="s">
        <v>639</v>
      </c>
      <c r="H19" s="253" t="s">
        <v>639</v>
      </c>
      <c r="I19" s="254" t="s">
        <v>639</v>
      </c>
      <c r="J19" s="358"/>
      <c r="K19" s="252" t="s">
        <v>639</v>
      </c>
      <c r="L19" s="253" t="s">
        <v>639</v>
      </c>
      <c r="M19" s="254" t="s">
        <v>639</v>
      </c>
      <c r="N19" s="367" t="s">
        <v>1817</v>
      </c>
      <c r="O19" s="252" t="s">
        <v>2268</v>
      </c>
      <c r="P19" s="253">
        <v>7005</v>
      </c>
      <c r="Q19" s="254">
        <v>0</v>
      </c>
      <c r="R19" s="367"/>
      <c r="S19" s="252"/>
      <c r="T19" s="253"/>
      <c r="U19" s="254"/>
      <c r="V19" s="367" t="s">
        <v>1816</v>
      </c>
      <c r="W19" s="252" t="s">
        <v>484</v>
      </c>
      <c r="X19" s="253">
        <v>50</v>
      </c>
      <c r="Y19" s="254">
        <v>0</v>
      </c>
    </row>
    <row r="20" spans="1:25" s="256" customFormat="1" ht="12.75" customHeight="1">
      <c r="A20" s="257"/>
      <c r="B20" s="358"/>
      <c r="C20" s="252" t="s">
        <v>639</v>
      </c>
      <c r="D20" s="253" t="s">
        <v>639</v>
      </c>
      <c r="E20" s="254" t="s">
        <v>639</v>
      </c>
      <c r="F20" s="358"/>
      <c r="G20" s="252" t="s">
        <v>639</v>
      </c>
      <c r="H20" s="253" t="s">
        <v>639</v>
      </c>
      <c r="I20" s="254" t="s">
        <v>639</v>
      </c>
      <c r="J20" s="358"/>
      <c r="K20" s="252" t="s">
        <v>639</v>
      </c>
      <c r="L20" s="253" t="s">
        <v>639</v>
      </c>
      <c r="M20" s="254" t="s">
        <v>639</v>
      </c>
      <c r="N20" s="367" t="s">
        <v>1819</v>
      </c>
      <c r="O20" s="252" t="s">
        <v>2269</v>
      </c>
      <c r="P20" s="253">
        <v>1795</v>
      </c>
      <c r="Q20" s="254">
        <v>0</v>
      </c>
      <c r="R20" s="367"/>
      <c r="S20" s="252"/>
      <c r="T20" s="253"/>
      <c r="U20" s="254"/>
      <c r="V20" s="367" t="s">
        <v>1818</v>
      </c>
      <c r="W20" s="252" t="s">
        <v>485</v>
      </c>
      <c r="X20" s="253">
        <v>140</v>
      </c>
      <c r="Y20" s="254">
        <v>0</v>
      </c>
    </row>
    <row r="21" spans="1:25" s="256" customFormat="1" ht="12.75" customHeight="1">
      <c r="A21" s="257"/>
      <c r="B21" s="358"/>
      <c r="C21" s="252" t="s">
        <v>639</v>
      </c>
      <c r="D21" s="253" t="s">
        <v>639</v>
      </c>
      <c r="E21" s="254" t="s">
        <v>639</v>
      </c>
      <c r="F21" s="358"/>
      <c r="G21" s="252" t="s">
        <v>639</v>
      </c>
      <c r="H21" s="253" t="s">
        <v>639</v>
      </c>
      <c r="I21" s="254" t="s">
        <v>639</v>
      </c>
      <c r="J21" s="358"/>
      <c r="K21" s="252" t="s">
        <v>639</v>
      </c>
      <c r="L21" s="253" t="s">
        <v>639</v>
      </c>
      <c r="M21" s="254" t="s">
        <v>639</v>
      </c>
      <c r="N21" s="367" t="s">
        <v>1821</v>
      </c>
      <c r="O21" s="252" t="s">
        <v>2270</v>
      </c>
      <c r="P21" s="253">
        <v>750</v>
      </c>
      <c r="Q21" s="254">
        <v>0</v>
      </c>
      <c r="R21" s="358"/>
      <c r="S21" s="252"/>
      <c r="T21" s="253"/>
      <c r="U21" s="254"/>
      <c r="V21" s="359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358"/>
      <c r="C22" s="252" t="s">
        <v>639</v>
      </c>
      <c r="D22" s="253" t="s">
        <v>639</v>
      </c>
      <c r="E22" s="254" t="s">
        <v>639</v>
      </c>
      <c r="F22" s="358"/>
      <c r="G22" s="252" t="s">
        <v>639</v>
      </c>
      <c r="H22" s="253" t="s">
        <v>639</v>
      </c>
      <c r="I22" s="254" t="s">
        <v>639</v>
      </c>
      <c r="J22" s="358"/>
      <c r="K22" s="252" t="s">
        <v>639</v>
      </c>
      <c r="L22" s="253" t="s">
        <v>639</v>
      </c>
      <c r="M22" s="254" t="s">
        <v>639</v>
      </c>
      <c r="N22" s="367" t="s">
        <v>1822</v>
      </c>
      <c r="O22" s="252" t="s">
        <v>2271</v>
      </c>
      <c r="P22" s="253">
        <v>250</v>
      </c>
      <c r="Q22" s="254">
        <v>0</v>
      </c>
      <c r="R22" s="358"/>
      <c r="S22" s="252"/>
      <c r="T22" s="253"/>
      <c r="U22" s="254"/>
      <c r="V22" s="359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358"/>
      <c r="C23" s="252" t="s">
        <v>639</v>
      </c>
      <c r="D23" s="253" t="s">
        <v>639</v>
      </c>
      <c r="E23" s="254" t="s">
        <v>639</v>
      </c>
      <c r="F23" s="358"/>
      <c r="G23" s="252" t="s">
        <v>639</v>
      </c>
      <c r="H23" s="253" t="s">
        <v>639</v>
      </c>
      <c r="I23" s="254" t="s">
        <v>639</v>
      </c>
      <c r="J23" s="358"/>
      <c r="K23" s="252" t="s">
        <v>639</v>
      </c>
      <c r="L23" s="253" t="s">
        <v>639</v>
      </c>
      <c r="M23" s="254" t="s">
        <v>639</v>
      </c>
      <c r="N23" s="367" t="s">
        <v>1823</v>
      </c>
      <c r="O23" s="252" t="s">
        <v>2272</v>
      </c>
      <c r="P23" s="253">
        <v>415</v>
      </c>
      <c r="Q23" s="254">
        <v>0</v>
      </c>
      <c r="R23" s="358"/>
      <c r="S23" s="252" t="s">
        <v>639</v>
      </c>
      <c r="T23" s="253" t="s">
        <v>639</v>
      </c>
      <c r="U23" s="254" t="s">
        <v>639</v>
      </c>
      <c r="V23" s="359"/>
      <c r="W23" s="252" t="s">
        <v>639</v>
      </c>
      <c r="X23" s="253" t="s">
        <v>639</v>
      </c>
      <c r="Y23" s="254" t="s">
        <v>639</v>
      </c>
    </row>
    <row r="24" spans="1:25" s="256" customFormat="1" ht="12.75" customHeight="1">
      <c r="A24" s="257"/>
      <c r="B24" s="358"/>
      <c r="C24" s="252" t="s">
        <v>639</v>
      </c>
      <c r="D24" s="253" t="s">
        <v>639</v>
      </c>
      <c r="E24" s="254" t="s">
        <v>639</v>
      </c>
      <c r="F24" s="358"/>
      <c r="G24" s="252" t="s">
        <v>639</v>
      </c>
      <c r="H24" s="253" t="s">
        <v>639</v>
      </c>
      <c r="I24" s="254" t="s">
        <v>639</v>
      </c>
      <c r="J24" s="358"/>
      <c r="K24" s="252" t="s">
        <v>639</v>
      </c>
      <c r="L24" s="253" t="s">
        <v>639</v>
      </c>
      <c r="M24" s="254" t="s">
        <v>639</v>
      </c>
      <c r="N24" s="367"/>
      <c r="O24" s="252" t="s">
        <v>639</v>
      </c>
      <c r="P24" s="253" t="s">
        <v>639</v>
      </c>
      <c r="Q24" s="254" t="s">
        <v>639</v>
      </c>
      <c r="R24" s="358"/>
      <c r="S24" s="252" t="s">
        <v>639</v>
      </c>
      <c r="T24" s="253" t="s">
        <v>639</v>
      </c>
      <c r="U24" s="254" t="s">
        <v>639</v>
      </c>
      <c r="V24" s="359"/>
      <c r="W24" s="252" t="s">
        <v>639</v>
      </c>
      <c r="X24" s="253" t="s">
        <v>639</v>
      </c>
      <c r="Y24" s="254" t="s">
        <v>639</v>
      </c>
    </row>
    <row r="25" spans="1:25" s="256" customFormat="1" ht="12.75" customHeight="1">
      <c r="A25" s="257"/>
      <c r="B25" s="358"/>
      <c r="C25" s="252" t="s">
        <v>639</v>
      </c>
      <c r="D25" s="253" t="s">
        <v>639</v>
      </c>
      <c r="E25" s="254" t="s">
        <v>639</v>
      </c>
      <c r="F25" s="358"/>
      <c r="G25" s="252" t="s">
        <v>639</v>
      </c>
      <c r="H25" s="253" t="s">
        <v>639</v>
      </c>
      <c r="I25" s="254" t="s">
        <v>639</v>
      </c>
      <c r="J25" s="358"/>
      <c r="K25" s="252" t="s">
        <v>639</v>
      </c>
      <c r="L25" s="253" t="s">
        <v>639</v>
      </c>
      <c r="M25" s="254" t="s">
        <v>639</v>
      </c>
      <c r="N25" s="367"/>
      <c r="O25" s="252" t="s">
        <v>639</v>
      </c>
      <c r="P25" s="253" t="s">
        <v>639</v>
      </c>
      <c r="Q25" s="254" t="s">
        <v>639</v>
      </c>
      <c r="R25" s="358"/>
      <c r="S25" s="252" t="s">
        <v>639</v>
      </c>
      <c r="T25" s="253" t="s">
        <v>639</v>
      </c>
      <c r="U25" s="254" t="s">
        <v>639</v>
      </c>
      <c r="V25" s="359"/>
      <c r="W25" s="252" t="s">
        <v>639</v>
      </c>
      <c r="X25" s="253" t="s">
        <v>639</v>
      </c>
      <c r="Y25" s="254" t="s">
        <v>639</v>
      </c>
    </row>
    <row r="26" spans="1:25" s="256" customFormat="1" ht="12.75" customHeight="1">
      <c r="A26" s="257"/>
      <c r="B26" s="358"/>
      <c r="C26" s="252" t="s">
        <v>639</v>
      </c>
      <c r="D26" s="253" t="s">
        <v>639</v>
      </c>
      <c r="E26" s="254" t="s">
        <v>639</v>
      </c>
      <c r="F26" s="358"/>
      <c r="G26" s="252" t="s">
        <v>639</v>
      </c>
      <c r="H26" s="253" t="s">
        <v>639</v>
      </c>
      <c r="I26" s="254" t="s">
        <v>639</v>
      </c>
      <c r="J26" s="358"/>
      <c r="K26" s="252" t="s">
        <v>639</v>
      </c>
      <c r="L26" s="253" t="s">
        <v>639</v>
      </c>
      <c r="M26" s="254" t="s">
        <v>639</v>
      </c>
      <c r="N26" s="358"/>
      <c r="O26" s="252" t="s">
        <v>639</v>
      </c>
      <c r="P26" s="253" t="s">
        <v>639</v>
      </c>
      <c r="Q26" s="254" t="s">
        <v>639</v>
      </c>
      <c r="R26" s="358"/>
      <c r="S26" s="252" t="s">
        <v>639</v>
      </c>
      <c r="T26" s="253" t="s">
        <v>639</v>
      </c>
      <c r="U26" s="254" t="s">
        <v>639</v>
      </c>
      <c r="V26" s="359"/>
      <c r="W26" s="252" t="s">
        <v>639</v>
      </c>
      <c r="X26" s="253" t="s">
        <v>639</v>
      </c>
      <c r="Y26" s="254" t="s">
        <v>639</v>
      </c>
    </row>
    <row r="27" spans="1:25" s="256" customFormat="1" ht="12.75" customHeight="1">
      <c r="A27" s="257"/>
      <c r="B27" s="358"/>
      <c r="C27" s="252" t="s">
        <v>639</v>
      </c>
      <c r="D27" s="253" t="s">
        <v>639</v>
      </c>
      <c r="E27" s="254" t="s">
        <v>639</v>
      </c>
      <c r="F27" s="358"/>
      <c r="G27" s="252" t="s">
        <v>639</v>
      </c>
      <c r="H27" s="253" t="s">
        <v>639</v>
      </c>
      <c r="I27" s="254" t="s">
        <v>639</v>
      </c>
      <c r="J27" s="358"/>
      <c r="K27" s="252" t="s">
        <v>639</v>
      </c>
      <c r="L27" s="253" t="s">
        <v>639</v>
      </c>
      <c r="M27" s="254" t="s">
        <v>639</v>
      </c>
      <c r="N27" s="358"/>
      <c r="O27" s="252" t="s">
        <v>639</v>
      </c>
      <c r="P27" s="253" t="s">
        <v>639</v>
      </c>
      <c r="Q27" s="254" t="s">
        <v>639</v>
      </c>
      <c r="R27" s="358"/>
      <c r="S27" s="252" t="s">
        <v>639</v>
      </c>
      <c r="T27" s="253" t="s">
        <v>639</v>
      </c>
      <c r="U27" s="254" t="s">
        <v>639</v>
      </c>
      <c r="V27" s="359"/>
      <c r="W27" s="252" t="s">
        <v>639</v>
      </c>
      <c r="X27" s="253" t="s">
        <v>639</v>
      </c>
      <c r="Y27" s="254" t="s">
        <v>639</v>
      </c>
    </row>
    <row r="28" spans="1:25" s="256" customFormat="1" ht="12.75" customHeight="1">
      <c r="A28" s="257"/>
      <c r="B28" s="358"/>
      <c r="C28" s="252" t="s">
        <v>639</v>
      </c>
      <c r="D28" s="253" t="s">
        <v>639</v>
      </c>
      <c r="E28" s="254" t="s">
        <v>639</v>
      </c>
      <c r="F28" s="358"/>
      <c r="G28" s="252" t="s">
        <v>639</v>
      </c>
      <c r="H28" s="253" t="s">
        <v>639</v>
      </c>
      <c r="I28" s="254" t="s">
        <v>639</v>
      </c>
      <c r="J28" s="358"/>
      <c r="K28" s="252" t="s">
        <v>639</v>
      </c>
      <c r="L28" s="253" t="s">
        <v>639</v>
      </c>
      <c r="M28" s="254" t="s">
        <v>639</v>
      </c>
      <c r="N28" s="358"/>
      <c r="O28" s="252" t="s">
        <v>639</v>
      </c>
      <c r="P28" s="253" t="s">
        <v>639</v>
      </c>
      <c r="Q28" s="254" t="s">
        <v>639</v>
      </c>
      <c r="R28" s="358"/>
      <c r="S28" s="252" t="s">
        <v>639</v>
      </c>
      <c r="T28" s="253" t="s">
        <v>639</v>
      </c>
      <c r="U28" s="254" t="s">
        <v>639</v>
      </c>
      <c r="V28" s="359"/>
      <c r="W28" s="252" t="s">
        <v>639</v>
      </c>
      <c r="X28" s="253" t="s">
        <v>639</v>
      </c>
      <c r="Y28" s="254" t="s">
        <v>639</v>
      </c>
    </row>
    <row r="29" spans="1:25" s="256" customFormat="1" ht="12.75" customHeight="1">
      <c r="A29" s="257"/>
      <c r="B29" s="358"/>
      <c r="C29" s="252" t="s">
        <v>639</v>
      </c>
      <c r="D29" s="253" t="s">
        <v>639</v>
      </c>
      <c r="E29" s="254" t="s">
        <v>639</v>
      </c>
      <c r="F29" s="358"/>
      <c r="G29" s="252" t="s">
        <v>639</v>
      </c>
      <c r="H29" s="253" t="s">
        <v>639</v>
      </c>
      <c r="I29" s="254" t="s">
        <v>639</v>
      </c>
      <c r="J29" s="358"/>
      <c r="K29" s="252" t="s">
        <v>639</v>
      </c>
      <c r="L29" s="253" t="s">
        <v>639</v>
      </c>
      <c r="M29" s="254" t="s">
        <v>639</v>
      </c>
      <c r="N29" s="358"/>
      <c r="O29" s="252" t="s">
        <v>639</v>
      </c>
      <c r="P29" s="253" t="s">
        <v>639</v>
      </c>
      <c r="Q29" s="254" t="s">
        <v>639</v>
      </c>
      <c r="R29" s="358"/>
      <c r="S29" s="252" t="s">
        <v>639</v>
      </c>
      <c r="T29" s="253" t="s">
        <v>639</v>
      </c>
      <c r="U29" s="254" t="s">
        <v>639</v>
      </c>
      <c r="V29" s="359"/>
      <c r="W29" s="252" t="s">
        <v>639</v>
      </c>
      <c r="X29" s="253" t="s">
        <v>639</v>
      </c>
      <c r="Y29" s="254" t="s">
        <v>639</v>
      </c>
    </row>
    <row r="30" spans="1:25" s="256" customFormat="1" ht="12.75" customHeight="1">
      <c r="A30" s="257"/>
      <c r="B30" s="358"/>
      <c r="C30" s="252" t="s">
        <v>639</v>
      </c>
      <c r="D30" s="253" t="s">
        <v>639</v>
      </c>
      <c r="E30" s="254" t="s">
        <v>639</v>
      </c>
      <c r="F30" s="358"/>
      <c r="G30" s="252" t="s">
        <v>639</v>
      </c>
      <c r="H30" s="253" t="s">
        <v>639</v>
      </c>
      <c r="I30" s="254" t="s">
        <v>639</v>
      </c>
      <c r="J30" s="358"/>
      <c r="K30" s="252" t="s">
        <v>639</v>
      </c>
      <c r="L30" s="253" t="s">
        <v>639</v>
      </c>
      <c r="M30" s="254" t="s">
        <v>639</v>
      </c>
      <c r="N30" s="358"/>
      <c r="O30" s="252" t="s">
        <v>639</v>
      </c>
      <c r="P30" s="253" t="s">
        <v>639</v>
      </c>
      <c r="Q30" s="254" t="s">
        <v>639</v>
      </c>
      <c r="R30" s="358"/>
      <c r="S30" s="252" t="s">
        <v>639</v>
      </c>
      <c r="T30" s="253" t="s">
        <v>639</v>
      </c>
      <c r="U30" s="254" t="s">
        <v>639</v>
      </c>
      <c r="V30" s="359"/>
      <c r="W30" s="252" t="s">
        <v>639</v>
      </c>
      <c r="X30" s="253" t="s">
        <v>639</v>
      </c>
      <c r="Y30" s="254" t="s">
        <v>639</v>
      </c>
    </row>
    <row r="31" spans="1:25" s="256" customFormat="1" ht="12.75" customHeight="1">
      <c r="A31" s="257"/>
      <c r="B31" s="358"/>
      <c r="C31" s="252" t="s">
        <v>639</v>
      </c>
      <c r="D31" s="253" t="s">
        <v>639</v>
      </c>
      <c r="E31" s="254" t="s">
        <v>639</v>
      </c>
      <c r="F31" s="358"/>
      <c r="G31" s="252" t="s">
        <v>639</v>
      </c>
      <c r="H31" s="253" t="s">
        <v>639</v>
      </c>
      <c r="I31" s="254" t="s">
        <v>639</v>
      </c>
      <c r="J31" s="358"/>
      <c r="K31" s="252" t="s">
        <v>639</v>
      </c>
      <c r="L31" s="253" t="s">
        <v>639</v>
      </c>
      <c r="M31" s="254" t="s">
        <v>639</v>
      </c>
      <c r="N31" s="358"/>
      <c r="O31" s="252" t="s">
        <v>639</v>
      </c>
      <c r="P31" s="253" t="s">
        <v>639</v>
      </c>
      <c r="Q31" s="254" t="s">
        <v>639</v>
      </c>
      <c r="R31" s="358"/>
      <c r="S31" s="252" t="s">
        <v>639</v>
      </c>
      <c r="T31" s="253" t="s">
        <v>639</v>
      </c>
      <c r="U31" s="254" t="s">
        <v>639</v>
      </c>
      <c r="V31" s="359"/>
      <c r="W31" s="252" t="s">
        <v>639</v>
      </c>
      <c r="X31" s="253" t="s">
        <v>639</v>
      </c>
      <c r="Y31" s="254" t="s">
        <v>639</v>
      </c>
    </row>
    <row r="32" spans="1:25" s="256" customFormat="1" ht="12.75" customHeight="1">
      <c r="A32" s="257"/>
      <c r="B32" s="358"/>
      <c r="C32" s="252" t="s">
        <v>639</v>
      </c>
      <c r="D32" s="253" t="s">
        <v>639</v>
      </c>
      <c r="E32" s="254" t="s">
        <v>639</v>
      </c>
      <c r="F32" s="358"/>
      <c r="G32" s="252" t="s">
        <v>639</v>
      </c>
      <c r="H32" s="253" t="s">
        <v>639</v>
      </c>
      <c r="I32" s="254" t="s">
        <v>639</v>
      </c>
      <c r="J32" s="358"/>
      <c r="K32" s="252" t="s">
        <v>639</v>
      </c>
      <c r="L32" s="253" t="s">
        <v>639</v>
      </c>
      <c r="M32" s="254" t="s">
        <v>639</v>
      </c>
      <c r="N32" s="358"/>
      <c r="O32" s="252" t="s">
        <v>639</v>
      </c>
      <c r="P32" s="253" t="s">
        <v>639</v>
      </c>
      <c r="Q32" s="254" t="s">
        <v>639</v>
      </c>
      <c r="R32" s="358"/>
      <c r="S32" s="252" t="s">
        <v>639</v>
      </c>
      <c r="T32" s="253" t="s">
        <v>639</v>
      </c>
      <c r="U32" s="254" t="s">
        <v>639</v>
      </c>
      <c r="V32" s="359"/>
      <c r="W32" s="252" t="s">
        <v>639</v>
      </c>
      <c r="X32" s="253" t="s">
        <v>639</v>
      </c>
      <c r="Y32" s="254" t="s">
        <v>639</v>
      </c>
    </row>
    <row r="33" spans="1:25" s="256" customFormat="1" ht="12.75" customHeight="1">
      <c r="A33" s="257"/>
      <c r="B33" s="358"/>
      <c r="C33" s="252" t="s">
        <v>639</v>
      </c>
      <c r="D33" s="253" t="s">
        <v>639</v>
      </c>
      <c r="E33" s="254" t="s">
        <v>639</v>
      </c>
      <c r="F33" s="358"/>
      <c r="G33" s="252" t="s">
        <v>639</v>
      </c>
      <c r="H33" s="253" t="s">
        <v>639</v>
      </c>
      <c r="I33" s="254" t="s">
        <v>639</v>
      </c>
      <c r="J33" s="358"/>
      <c r="K33" s="252" t="s">
        <v>639</v>
      </c>
      <c r="L33" s="253" t="s">
        <v>639</v>
      </c>
      <c r="M33" s="254" t="s">
        <v>639</v>
      </c>
      <c r="N33" s="358"/>
      <c r="O33" s="252" t="s">
        <v>639</v>
      </c>
      <c r="P33" s="253" t="s">
        <v>639</v>
      </c>
      <c r="Q33" s="254" t="s">
        <v>639</v>
      </c>
      <c r="R33" s="358"/>
      <c r="S33" s="252" t="s">
        <v>639</v>
      </c>
      <c r="T33" s="253" t="s">
        <v>639</v>
      </c>
      <c r="U33" s="254" t="s">
        <v>639</v>
      </c>
      <c r="V33" s="359"/>
      <c r="W33" s="252" t="s">
        <v>639</v>
      </c>
      <c r="X33" s="253" t="s">
        <v>639</v>
      </c>
      <c r="Y33" s="254" t="s">
        <v>639</v>
      </c>
    </row>
    <row r="34" spans="1:25" s="256" customFormat="1" ht="12.75" customHeight="1">
      <c r="A34" s="257"/>
      <c r="B34" s="358"/>
      <c r="C34" s="252" t="s">
        <v>639</v>
      </c>
      <c r="D34" s="253" t="s">
        <v>639</v>
      </c>
      <c r="E34" s="254" t="s">
        <v>639</v>
      </c>
      <c r="F34" s="358"/>
      <c r="G34" s="252" t="s">
        <v>639</v>
      </c>
      <c r="H34" s="253" t="s">
        <v>639</v>
      </c>
      <c r="I34" s="254" t="s">
        <v>639</v>
      </c>
      <c r="J34" s="358"/>
      <c r="K34" s="252" t="s">
        <v>639</v>
      </c>
      <c r="L34" s="253" t="s">
        <v>639</v>
      </c>
      <c r="M34" s="254" t="s">
        <v>639</v>
      </c>
      <c r="N34" s="358"/>
      <c r="O34" s="252" t="s">
        <v>639</v>
      </c>
      <c r="P34" s="253" t="s">
        <v>639</v>
      </c>
      <c r="Q34" s="254" t="s">
        <v>639</v>
      </c>
      <c r="R34" s="358"/>
      <c r="S34" s="252" t="s">
        <v>639</v>
      </c>
      <c r="T34" s="253" t="s">
        <v>639</v>
      </c>
      <c r="U34" s="254" t="s">
        <v>639</v>
      </c>
      <c r="V34" s="359"/>
      <c r="W34" s="252" t="s">
        <v>639</v>
      </c>
      <c r="X34" s="253" t="s">
        <v>639</v>
      </c>
      <c r="Y34" s="254" t="s">
        <v>639</v>
      </c>
    </row>
    <row r="35" spans="1:25" s="256" customFormat="1" ht="12.75" customHeight="1">
      <c r="A35" s="257"/>
      <c r="B35" s="358"/>
      <c r="C35" s="252" t="s">
        <v>639</v>
      </c>
      <c r="D35" s="253" t="s">
        <v>639</v>
      </c>
      <c r="E35" s="254" t="s">
        <v>639</v>
      </c>
      <c r="F35" s="358"/>
      <c r="G35" s="252" t="s">
        <v>639</v>
      </c>
      <c r="H35" s="253" t="s">
        <v>639</v>
      </c>
      <c r="I35" s="254" t="s">
        <v>639</v>
      </c>
      <c r="J35" s="358"/>
      <c r="K35" s="252" t="s">
        <v>639</v>
      </c>
      <c r="L35" s="253" t="s">
        <v>639</v>
      </c>
      <c r="M35" s="254" t="s">
        <v>639</v>
      </c>
      <c r="N35" s="358"/>
      <c r="O35" s="252" t="s">
        <v>639</v>
      </c>
      <c r="P35" s="253" t="s">
        <v>639</v>
      </c>
      <c r="Q35" s="254" t="s">
        <v>639</v>
      </c>
      <c r="R35" s="358"/>
      <c r="S35" s="252" t="s">
        <v>639</v>
      </c>
      <c r="T35" s="253" t="s">
        <v>639</v>
      </c>
      <c r="U35" s="254" t="s">
        <v>639</v>
      </c>
      <c r="V35" s="359"/>
      <c r="W35" s="252" t="s">
        <v>639</v>
      </c>
      <c r="X35" s="253" t="s">
        <v>639</v>
      </c>
      <c r="Y35" s="254" t="s">
        <v>639</v>
      </c>
    </row>
    <row r="36" spans="1:25" s="256" customFormat="1" ht="12.75" customHeight="1">
      <c r="A36" s="257"/>
      <c r="B36" s="358"/>
      <c r="C36" s="252" t="s">
        <v>639</v>
      </c>
      <c r="D36" s="253" t="s">
        <v>639</v>
      </c>
      <c r="E36" s="254" t="s">
        <v>639</v>
      </c>
      <c r="F36" s="358"/>
      <c r="G36" s="252" t="s">
        <v>639</v>
      </c>
      <c r="H36" s="253" t="s">
        <v>639</v>
      </c>
      <c r="I36" s="254" t="s">
        <v>639</v>
      </c>
      <c r="J36" s="358"/>
      <c r="K36" s="252" t="s">
        <v>639</v>
      </c>
      <c r="L36" s="253" t="s">
        <v>639</v>
      </c>
      <c r="M36" s="254" t="s">
        <v>639</v>
      </c>
      <c r="N36" s="358"/>
      <c r="O36" s="252" t="s">
        <v>639</v>
      </c>
      <c r="P36" s="253" t="s">
        <v>639</v>
      </c>
      <c r="Q36" s="254" t="s">
        <v>639</v>
      </c>
      <c r="R36" s="358"/>
      <c r="S36" s="252" t="s">
        <v>639</v>
      </c>
      <c r="T36" s="253" t="s">
        <v>639</v>
      </c>
      <c r="U36" s="254" t="s">
        <v>639</v>
      </c>
      <c r="V36" s="359"/>
      <c r="W36" s="252" t="s">
        <v>639</v>
      </c>
      <c r="X36" s="253" t="s">
        <v>639</v>
      </c>
      <c r="Y36" s="254" t="s">
        <v>639</v>
      </c>
    </row>
    <row r="37" spans="1:25" s="256" customFormat="1" ht="12.75" customHeight="1">
      <c r="A37" s="257"/>
      <c r="B37" s="358"/>
      <c r="C37" s="252" t="s">
        <v>639</v>
      </c>
      <c r="D37" s="253" t="s">
        <v>639</v>
      </c>
      <c r="E37" s="254" t="s">
        <v>639</v>
      </c>
      <c r="F37" s="358"/>
      <c r="G37" s="252" t="s">
        <v>639</v>
      </c>
      <c r="H37" s="253" t="s">
        <v>639</v>
      </c>
      <c r="I37" s="254" t="s">
        <v>639</v>
      </c>
      <c r="J37" s="358"/>
      <c r="K37" s="252" t="s">
        <v>639</v>
      </c>
      <c r="L37" s="253" t="s">
        <v>639</v>
      </c>
      <c r="M37" s="254" t="s">
        <v>639</v>
      </c>
      <c r="N37" s="358"/>
      <c r="O37" s="252" t="s">
        <v>639</v>
      </c>
      <c r="P37" s="253" t="s">
        <v>639</v>
      </c>
      <c r="Q37" s="254" t="s">
        <v>639</v>
      </c>
      <c r="R37" s="358"/>
      <c r="S37" s="252" t="s">
        <v>639</v>
      </c>
      <c r="T37" s="253" t="s">
        <v>639</v>
      </c>
      <c r="U37" s="254" t="s">
        <v>639</v>
      </c>
      <c r="V37" s="359"/>
      <c r="W37" s="252" t="s">
        <v>639</v>
      </c>
      <c r="X37" s="253" t="s">
        <v>639</v>
      </c>
      <c r="Y37" s="254" t="s">
        <v>639</v>
      </c>
    </row>
    <row r="38" spans="1:25" s="256" customFormat="1" ht="12.75" customHeight="1">
      <c r="A38" s="257"/>
      <c r="B38" s="358"/>
      <c r="C38" s="252" t="s">
        <v>639</v>
      </c>
      <c r="D38" s="253" t="s">
        <v>639</v>
      </c>
      <c r="E38" s="254" t="s">
        <v>639</v>
      </c>
      <c r="F38" s="358"/>
      <c r="G38" s="252" t="s">
        <v>639</v>
      </c>
      <c r="H38" s="253" t="s">
        <v>639</v>
      </c>
      <c r="I38" s="254" t="s">
        <v>639</v>
      </c>
      <c r="J38" s="358"/>
      <c r="K38" s="252" t="s">
        <v>639</v>
      </c>
      <c r="L38" s="253" t="s">
        <v>639</v>
      </c>
      <c r="M38" s="254" t="s">
        <v>639</v>
      </c>
      <c r="N38" s="358"/>
      <c r="O38" s="252" t="s">
        <v>639</v>
      </c>
      <c r="P38" s="253" t="s">
        <v>639</v>
      </c>
      <c r="Q38" s="254" t="s">
        <v>639</v>
      </c>
      <c r="R38" s="358"/>
      <c r="S38" s="252" t="s">
        <v>639</v>
      </c>
      <c r="T38" s="253" t="s">
        <v>639</v>
      </c>
      <c r="U38" s="254" t="s">
        <v>639</v>
      </c>
      <c r="V38" s="359"/>
      <c r="W38" s="252" t="s">
        <v>639</v>
      </c>
      <c r="X38" s="253" t="s">
        <v>639</v>
      </c>
      <c r="Y38" s="254" t="s">
        <v>639</v>
      </c>
    </row>
    <row r="39" spans="1:25" s="256" customFormat="1" ht="12.75" customHeight="1">
      <c r="A39" s="257"/>
      <c r="B39" s="358"/>
      <c r="C39" s="252" t="s">
        <v>639</v>
      </c>
      <c r="D39" s="253" t="s">
        <v>639</v>
      </c>
      <c r="E39" s="254" t="s">
        <v>639</v>
      </c>
      <c r="F39" s="358"/>
      <c r="G39" s="252" t="s">
        <v>639</v>
      </c>
      <c r="H39" s="253" t="s">
        <v>639</v>
      </c>
      <c r="I39" s="254" t="s">
        <v>639</v>
      </c>
      <c r="J39" s="358"/>
      <c r="K39" s="252" t="s">
        <v>639</v>
      </c>
      <c r="L39" s="253" t="s">
        <v>639</v>
      </c>
      <c r="M39" s="254" t="s">
        <v>639</v>
      </c>
      <c r="N39" s="358"/>
      <c r="O39" s="252" t="s">
        <v>639</v>
      </c>
      <c r="P39" s="253" t="s">
        <v>639</v>
      </c>
      <c r="Q39" s="254" t="s">
        <v>639</v>
      </c>
      <c r="R39" s="358"/>
      <c r="S39" s="252" t="s">
        <v>639</v>
      </c>
      <c r="T39" s="253" t="s">
        <v>639</v>
      </c>
      <c r="U39" s="254" t="s">
        <v>639</v>
      </c>
      <c r="V39" s="359"/>
      <c r="W39" s="252" t="s">
        <v>639</v>
      </c>
      <c r="X39" s="253" t="s">
        <v>639</v>
      </c>
      <c r="Y39" s="254" t="s">
        <v>639</v>
      </c>
    </row>
    <row r="40" spans="1:25" s="256" customFormat="1" ht="12.75" customHeight="1">
      <c r="A40" s="257"/>
      <c r="B40" s="358"/>
      <c r="C40" s="252" t="s">
        <v>639</v>
      </c>
      <c r="D40" s="253" t="s">
        <v>639</v>
      </c>
      <c r="E40" s="254" t="s">
        <v>639</v>
      </c>
      <c r="F40" s="358"/>
      <c r="G40" s="252" t="s">
        <v>639</v>
      </c>
      <c r="H40" s="253" t="s">
        <v>639</v>
      </c>
      <c r="I40" s="254" t="s">
        <v>639</v>
      </c>
      <c r="J40" s="358"/>
      <c r="K40" s="252" t="s">
        <v>639</v>
      </c>
      <c r="L40" s="253" t="s">
        <v>639</v>
      </c>
      <c r="M40" s="254" t="s">
        <v>639</v>
      </c>
      <c r="N40" s="358"/>
      <c r="O40" s="252" t="s">
        <v>639</v>
      </c>
      <c r="P40" s="253" t="s">
        <v>639</v>
      </c>
      <c r="Q40" s="254" t="s">
        <v>639</v>
      </c>
      <c r="R40" s="358"/>
      <c r="S40" s="252" t="s">
        <v>639</v>
      </c>
      <c r="T40" s="253" t="s">
        <v>639</v>
      </c>
      <c r="U40" s="254" t="s">
        <v>639</v>
      </c>
      <c r="V40" s="359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3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3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3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3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64425</v>
      </c>
      <c r="B45" s="358"/>
      <c r="C45" s="260" t="str">
        <f>IF(D45=0,"","計")</f>
        <v>計</v>
      </c>
      <c r="D45" s="261">
        <f>SUBTOTAL(9,D6:D44)</f>
        <v>1325</v>
      </c>
      <c r="E45" s="360">
        <f>SUM(E6:E44)</f>
        <v>0</v>
      </c>
      <c r="F45" s="358"/>
      <c r="G45" s="260" t="str">
        <f>IF(H45=0,"","計")</f>
        <v>計</v>
      </c>
      <c r="H45" s="261">
        <f>SUBTOTAL(9,H6:H44)</f>
        <v>1170</v>
      </c>
      <c r="I45" s="360">
        <f>SUM(I6:I44)</f>
        <v>0</v>
      </c>
      <c r="J45" s="358"/>
      <c r="K45" s="260" t="str">
        <f>IF(L45=0,"","計")</f>
        <v/>
      </c>
      <c r="L45" s="261">
        <f>SUBTOTAL(9,L6:L44)</f>
        <v>0</v>
      </c>
      <c r="M45" s="360">
        <f>SUM(M6:M44)</f>
        <v>0</v>
      </c>
      <c r="N45" s="358"/>
      <c r="O45" s="260" t="str">
        <f>IF(P45=0,"","計")</f>
        <v>計</v>
      </c>
      <c r="P45" s="261">
        <f>SUBTOTAL(9,P6:P44)</f>
        <v>36015</v>
      </c>
      <c r="Q45" s="360">
        <f>SUM(Q6:Q44)</f>
        <v>0</v>
      </c>
      <c r="R45" s="358"/>
      <c r="S45" s="260" t="str">
        <f>IF(T45=0,"","計")</f>
        <v/>
      </c>
      <c r="T45" s="261">
        <f>SUBTOTAL(9,T6:T44)</f>
        <v>0</v>
      </c>
      <c r="U45" s="360">
        <f>SUM(U6:U44)</f>
        <v>0</v>
      </c>
      <c r="V45" s="359"/>
      <c r="W45" s="260" t="str">
        <f>IF(X45=0,"","計")</f>
        <v>計</v>
      </c>
      <c r="X45" s="261">
        <f>SUBTOTAL(9,X6:X44)</f>
        <v>25915</v>
      </c>
      <c r="Y45" s="360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612</v>
      </c>
      <c r="B47" s="241"/>
      <c r="C47" s="493"/>
      <c r="D47" s="494"/>
      <c r="E47" s="495"/>
      <c r="F47" s="242"/>
      <c r="G47" s="493"/>
      <c r="H47" s="494"/>
      <c r="I47" s="495"/>
      <c r="J47" s="242"/>
      <c r="K47" s="493"/>
      <c r="L47" s="494"/>
      <c r="M47" s="495"/>
      <c r="N47" s="242"/>
      <c r="O47" s="493"/>
      <c r="P47" s="494"/>
      <c r="Q47" s="495"/>
      <c r="R47" s="242"/>
      <c r="S47" s="493"/>
      <c r="T47" s="494"/>
      <c r="U47" s="495"/>
      <c r="V47" s="242"/>
      <c r="W47" s="493"/>
      <c r="X47" s="494"/>
      <c r="Y47" s="495"/>
    </row>
    <row r="48" spans="1:25" s="269" customFormat="1" ht="12.75" hidden="1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hidden="1" customHeight="1">
      <c r="A49" s="250"/>
      <c r="B49" s="270"/>
      <c r="C49" s="252" t="s">
        <v>639</v>
      </c>
      <c r="D49" s="253" t="s">
        <v>639</v>
      </c>
      <c r="E49" s="254"/>
      <c r="F49" s="270"/>
      <c r="G49" s="252" t="s">
        <v>639</v>
      </c>
      <c r="H49" s="253" t="s">
        <v>639</v>
      </c>
      <c r="I49" s="254"/>
      <c r="J49" s="270"/>
      <c r="K49" s="252" t="s">
        <v>639</v>
      </c>
      <c r="L49" s="271" t="s">
        <v>639</v>
      </c>
      <c r="M49" s="254"/>
      <c r="N49" s="270"/>
      <c r="O49" s="252" t="s">
        <v>639</v>
      </c>
      <c r="P49" s="271" t="s">
        <v>639</v>
      </c>
      <c r="Q49" s="254"/>
      <c r="R49" s="270"/>
      <c r="S49" s="252" t="s">
        <v>639</v>
      </c>
      <c r="T49" s="271" t="s">
        <v>639</v>
      </c>
      <c r="U49" s="254"/>
      <c r="V49" s="272"/>
      <c r="W49" s="252" t="s">
        <v>639</v>
      </c>
      <c r="X49" s="271" t="s">
        <v>639</v>
      </c>
      <c r="Y49" s="254"/>
    </row>
    <row r="50" spans="1:25" s="256" customFormat="1" ht="12.75" hidden="1" customHeight="1">
      <c r="A50" s="496"/>
      <c r="B50" s="270"/>
      <c r="C50" s="252" t="s">
        <v>639</v>
      </c>
      <c r="D50" s="253" t="s">
        <v>639</v>
      </c>
      <c r="E50" s="254"/>
      <c r="F50" s="270"/>
      <c r="G50" s="252" t="s">
        <v>639</v>
      </c>
      <c r="H50" s="253" t="s">
        <v>639</v>
      </c>
      <c r="I50" s="254"/>
      <c r="J50" s="270"/>
      <c r="K50" s="252" t="s">
        <v>639</v>
      </c>
      <c r="L50" s="271" t="s">
        <v>639</v>
      </c>
      <c r="M50" s="254"/>
      <c r="N50" s="270"/>
      <c r="O50" s="252" t="s">
        <v>639</v>
      </c>
      <c r="P50" s="271" t="s">
        <v>639</v>
      </c>
      <c r="Q50" s="254"/>
      <c r="R50" s="270"/>
      <c r="S50" s="252" t="s">
        <v>639</v>
      </c>
      <c r="T50" s="271" t="s">
        <v>639</v>
      </c>
      <c r="U50" s="254"/>
      <c r="V50" s="273"/>
      <c r="W50" s="252" t="s">
        <v>639</v>
      </c>
      <c r="X50" s="271" t="s">
        <v>639</v>
      </c>
      <c r="Y50" s="254"/>
    </row>
    <row r="51" spans="1:25" s="256" customFormat="1" ht="12.75" hidden="1" customHeight="1">
      <c r="A51" s="496"/>
      <c r="B51" s="270"/>
      <c r="C51" s="252" t="s">
        <v>639</v>
      </c>
      <c r="D51" s="253" t="s">
        <v>639</v>
      </c>
      <c r="E51" s="254"/>
      <c r="F51" s="270"/>
      <c r="G51" s="252" t="s">
        <v>639</v>
      </c>
      <c r="H51" s="253" t="s">
        <v>639</v>
      </c>
      <c r="I51" s="254"/>
      <c r="J51" s="270"/>
      <c r="K51" s="252" t="s">
        <v>639</v>
      </c>
      <c r="L51" s="271" t="s">
        <v>639</v>
      </c>
      <c r="M51" s="254"/>
      <c r="N51" s="270"/>
      <c r="O51" s="252" t="s">
        <v>639</v>
      </c>
      <c r="P51" s="271" t="s">
        <v>639</v>
      </c>
      <c r="Q51" s="254"/>
      <c r="R51" s="270"/>
      <c r="S51" s="252" t="s">
        <v>639</v>
      </c>
      <c r="T51" s="271" t="s">
        <v>639</v>
      </c>
      <c r="U51" s="254"/>
      <c r="V51" s="273"/>
      <c r="W51" s="252" t="s">
        <v>639</v>
      </c>
      <c r="X51" s="271" t="s">
        <v>639</v>
      </c>
      <c r="Y51" s="254"/>
    </row>
    <row r="52" spans="1:25" s="256" customFormat="1" ht="12.75" hidden="1" customHeight="1">
      <c r="A52" s="496"/>
      <c r="B52" s="270"/>
      <c r="C52" s="252" t="s">
        <v>639</v>
      </c>
      <c r="D52" s="253" t="s">
        <v>639</v>
      </c>
      <c r="E52" s="254"/>
      <c r="F52" s="270"/>
      <c r="G52" s="252" t="s">
        <v>639</v>
      </c>
      <c r="H52" s="253" t="s">
        <v>639</v>
      </c>
      <c r="I52" s="254"/>
      <c r="J52" s="270"/>
      <c r="K52" s="252" t="s">
        <v>639</v>
      </c>
      <c r="L52" s="271" t="s">
        <v>639</v>
      </c>
      <c r="M52" s="254"/>
      <c r="N52" s="270"/>
      <c r="O52" s="252" t="s">
        <v>639</v>
      </c>
      <c r="P52" s="271" t="s">
        <v>639</v>
      </c>
      <c r="Q52" s="254"/>
      <c r="R52" s="270"/>
      <c r="S52" s="252" t="s">
        <v>639</v>
      </c>
      <c r="T52" s="271" t="s">
        <v>639</v>
      </c>
      <c r="U52" s="254"/>
      <c r="V52" s="273"/>
      <c r="W52" s="252" t="s">
        <v>639</v>
      </c>
      <c r="X52" s="271" t="s">
        <v>639</v>
      </c>
      <c r="Y52" s="254"/>
    </row>
    <row r="53" spans="1:25" s="256" customFormat="1" ht="12.75" hidden="1" customHeight="1">
      <c r="A53" s="496"/>
      <c r="B53" s="270"/>
      <c r="C53" s="252" t="s">
        <v>639</v>
      </c>
      <c r="D53" s="253" t="s">
        <v>639</v>
      </c>
      <c r="E53" s="254"/>
      <c r="F53" s="270"/>
      <c r="G53" s="252" t="s">
        <v>639</v>
      </c>
      <c r="H53" s="253" t="s">
        <v>639</v>
      </c>
      <c r="I53" s="254"/>
      <c r="J53" s="270"/>
      <c r="K53" s="252" t="s">
        <v>639</v>
      </c>
      <c r="L53" s="271" t="s">
        <v>639</v>
      </c>
      <c r="M53" s="254"/>
      <c r="N53" s="270"/>
      <c r="O53" s="252" t="s">
        <v>639</v>
      </c>
      <c r="P53" s="271" t="s">
        <v>639</v>
      </c>
      <c r="Q53" s="254"/>
      <c r="R53" s="270"/>
      <c r="S53" s="252" t="s">
        <v>639</v>
      </c>
      <c r="T53" s="271" t="s">
        <v>639</v>
      </c>
      <c r="U53" s="254"/>
      <c r="V53" s="273"/>
      <c r="W53" s="252" t="s">
        <v>639</v>
      </c>
      <c r="X53" s="271" t="s">
        <v>639</v>
      </c>
      <c r="Y53" s="254"/>
    </row>
    <row r="54" spans="1:25" s="256" customFormat="1" ht="12.75" hidden="1" customHeight="1">
      <c r="A54" s="496"/>
      <c r="B54" s="270"/>
      <c r="C54" s="252" t="s">
        <v>639</v>
      </c>
      <c r="D54" s="253" t="s">
        <v>639</v>
      </c>
      <c r="E54" s="254"/>
      <c r="F54" s="270"/>
      <c r="G54" s="252" t="s">
        <v>639</v>
      </c>
      <c r="H54" s="253" t="s">
        <v>639</v>
      </c>
      <c r="I54" s="254"/>
      <c r="J54" s="270"/>
      <c r="K54" s="252" t="s">
        <v>639</v>
      </c>
      <c r="L54" s="271" t="s">
        <v>639</v>
      </c>
      <c r="M54" s="254"/>
      <c r="N54" s="270"/>
      <c r="O54" s="252" t="s">
        <v>639</v>
      </c>
      <c r="P54" s="271" t="s">
        <v>639</v>
      </c>
      <c r="Q54" s="254"/>
      <c r="R54" s="270"/>
      <c r="S54" s="252" t="s">
        <v>639</v>
      </c>
      <c r="T54" s="271" t="s">
        <v>639</v>
      </c>
      <c r="U54" s="254"/>
      <c r="V54" s="273"/>
      <c r="W54" s="252" t="s">
        <v>639</v>
      </c>
      <c r="X54" s="271" t="s">
        <v>639</v>
      </c>
      <c r="Y54" s="254"/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/>
      <c r="F55" s="270"/>
      <c r="G55" s="252" t="s">
        <v>639</v>
      </c>
      <c r="H55" s="253" t="s">
        <v>639</v>
      </c>
      <c r="I55" s="254"/>
      <c r="J55" s="270"/>
      <c r="K55" s="274" t="s">
        <v>639</v>
      </c>
      <c r="L55" s="275" t="s">
        <v>639</v>
      </c>
      <c r="M55" s="254"/>
      <c r="N55" s="270"/>
      <c r="O55" s="274" t="s">
        <v>639</v>
      </c>
      <c r="P55" s="275" t="s">
        <v>639</v>
      </c>
      <c r="Q55" s="254"/>
      <c r="R55" s="270"/>
      <c r="S55" s="274" t="s">
        <v>639</v>
      </c>
      <c r="T55" s="275" t="s">
        <v>639</v>
      </c>
      <c r="U55" s="254"/>
      <c r="V55" s="276"/>
      <c r="W55" s="274" t="s">
        <v>639</v>
      </c>
      <c r="X55" s="275" t="s">
        <v>639</v>
      </c>
      <c r="Y55" s="254"/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/>
      <c r="F56" s="277"/>
      <c r="G56" s="252" t="s">
        <v>639</v>
      </c>
      <c r="H56" s="253" t="s">
        <v>639</v>
      </c>
      <c r="I56" s="254"/>
      <c r="J56" s="270"/>
      <c r="K56" s="274" t="s">
        <v>639</v>
      </c>
      <c r="L56" s="275" t="s">
        <v>639</v>
      </c>
      <c r="M56" s="254"/>
      <c r="N56" s="270"/>
      <c r="O56" s="274" t="s">
        <v>639</v>
      </c>
      <c r="P56" s="275" t="s">
        <v>639</v>
      </c>
      <c r="Q56" s="254"/>
      <c r="R56" s="270"/>
      <c r="S56" s="274" t="s">
        <v>639</v>
      </c>
      <c r="T56" s="275" t="s">
        <v>639</v>
      </c>
      <c r="U56" s="254"/>
      <c r="V56" s="276"/>
      <c r="W56" s="274" t="s">
        <v>639</v>
      </c>
      <c r="X56" s="275" t="s">
        <v>639</v>
      </c>
      <c r="Y56" s="254"/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/>
      <c r="F57" s="277"/>
      <c r="G57" s="252" t="s">
        <v>639</v>
      </c>
      <c r="H57" s="253" t="s">
        <v>639</v>
      </c>
      <c r="I57" s="254"/>
      <c r="J57" s="277"/>
      <c r="K57" s="274" t="s">
        <v>639</v>
      </c>
      <c r="L57" s="275" t="s">
        <v>639</v>
      </c>
      <c r="M57" s="254"/>
      <c r="N57" s="270"/>
      <c r="O57" s="274" t="s">
        <v>639</v>
      </c>
      <c r="P57" s="275" t="s">
        <v>639</v>
      </c>
      <c r="Q57" s="254"/>
      <c r="R57" s="270"/>
      <c r="S57" s="274" t="s">
        <v>639</v>
      </c>
      <c r="T57" s="275" t="s">
        <v>639</v>
      </c>
      <c r="U57" s="254"/>
      <c r="V57" s="276"/>
      <c r="W57" s="274" t="s">
        <v>639</v>
      </c>
      <c r="X57" s="275" t="s">
        <v>639</v>
      </c>
      <c r="Y57" s="254"/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/>
      <c r="F58" s="277"/>
      <c r="G58" s="252" t="s">
        <v>639</v>
      </c>
      <c r="H58" s="253" t="s">
        <v>639</v>
      </c>
      <c r="I58" s="254"/>
      <c r="J58" s="277"/>
      <c r="K58" s="274" t="s">
        <v>639</v>
      </c>
      <c r="L58" s="275" t="s">
        <v>639</v>
      </c>
      <c r="M58" s="254"/>
      <c r="N58" s="270"/>
      <c r="O58" s="274" t="s">
        <v>639</v>
      </c>
      <c r="P58" s="275" t="s">
        <v>639</v>
      </c>
      <c r="Q58" s="254"/>
      <c r="R58" s="270"/>
      <c r="S58" s="274" t="s">
        <v>639</v>
      </c>
      <c r="T58" s="275" t="s">
        <v>639</v>
      </c>
      <c r="U58" s="254"/>
      <c r="V58" s="276"/>
      <c r="W58" s="274" t="s">
        <v>639</v>
      </c>
      <c r="X58" s="275" t="s">
        <v>639</v>
      </c>
      <c r="Y58" s="254"/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/>
      <c r="F59" s="277"/>
      <c r="G59" s="252" t="s">
        <v>639</v>
      </c>
      <c r="H59" s="253" t="s">
        <v>639</v>
      </c>
      <c r="I59" s="254"/>
      <c r="J59" s="277"/>
      <c r="K59" s="274" t="s">
        <v>639</v>
      </c>
      <c r="L59" s="275" t="s">
        <v>639</v>
      </c>
      <c r="M59" s="254"/>
      <c r="N59" s="270"/>
      <c r="O59" s="274" t="s">
        <v>639</v>
      </c>
      <c r="P59" s="275" t="s">
        <v>639</v>
      </c>
      <c r="Q59" s="254"/>
      <c r="R59" s="270"/>
      <c r="S59" s="274" t="s">
        <v>639</v>
      </c>
      <c r="T59" s="275" t="s">
        <v>639</v>
      </c>
      <c r="U59" s="254"/>
      <c r="V59" s="276"/>
      <c r="W59" s="274" t="s">
        <v>639</v>
      </c>
      <c r="X59" s="275" t="s">
        <v>639</v>
      </c>
      <c r="Y59" s="254"/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/>
      <c r="F60" s="277"/>
      <c r="G60" s="252" t="s">
        <v>639</v>
      </c>
      <c r="H60" s="253" t="s">
        <v>639</v>
      </c>
      <c r="I60" s="254"/>
      <c r="J60" s="277"/>
      <c r="K60" s="274" t="s">
        <v>639</v>
      </c>
      <c r="L60" s="275" t="s">
        <v>639</v>
      </c>
      <c r="M60" s="254"/>
      <c r="N60" s="267"/>
      <c r="O60" s="274" t="s">
        <v>639</v>
      </c>
      <c r="P60" s="275" t="s">
        <v>639</v>
      </c>
      <c r="Q60" s="254"/>
      <c r="R60" s="277"/>
      <c r="S60" s="274" t="s">
        <v>639</v>
      </c>
      <c r="T60" s="275" t="s">
        <v>639</v>
      </c>
      <c r="U60" s="254"/>
      <c r="V60" s="276"/>
      <c r="W60" s="274" t="s">
        <v>639</v>
      </c>
      <c r="X60" s="275" t="s">
        <v>639</v>
      </c>
      <c r="Y60" s="254"/>
    </row>
    <row r="61" spans="1:25" s="280" customFormat="1" ht="12.75" hidden="1" customHeight="1">
      <c r="A61" s="278"/>
      <c r="B61" s="279"/>
      <c r="C61" s="252" t="s">
        <v>639</v>
      </c>
      <c r="D61" s="253" t="s">
        <v>639</v>
      </c>
      <c r="E61" s="254"/>
      <c r="F61" s="277"/>
      <c r="G61" s="252" t="s">
        <v>639</v>
      </c>
      <c r="H61" s="253" t="s">
        <v>639</v>
      </c>
      <c r="I61" s="254"/>
      <c r="J61" s="277"/>
      <c r="K61" s="274" t="s">
        <v>639</v>
      </c>
      <c r="L61" s="275" t="s">
        <v>639</v>
      </c>
      <c r="M61" s="254"/>
      <c r="N61" s="267"/>
      <c r="O61" s="274" t="s">
        <v>639</v>
      </c>
      <c r="P61" s="275" t="s">
        <v>639</v>
      </c>
      <c r="Q61" s="254"/>
      <c r="R61" s="277"/>
      <c r="S61" s="274" t="s">
        <v>639</v>
      </c>
      <c r="T61" s="275" t="s">
        <v>639</v>
      </c>
      <c r="U61" s="254"/>
      <c r="V61" s="276"/>
      <c r="W61" s="274" t="s">
        <v>639</v>
      </c>
      <c r="X61" s="275" t="s">
        <v>639</v>
      </c>
      <c r="Y61" s="254"/>
    </row>
    <row r="62" spans="1:25" ht="13.5" hidden="1" customHeight="1">
      <c r="A62" s="278"/>
      <c r="B62" s="279"/>
      <c r="C62" s="252" t="s">
        <v>639</v>
      </c>
      <c r="D62" s="253" t="s">
        <v>639</v>
      </c>
      <c r="E62" s="254"/>
      <c r="F62" s="277"/>
      <c r="G62" s="252" t="s">
        <v>639</v>
      </c>
      <c r="H62" s="253" t="s">
        <v>639</v>
      </c>
      <c r="I62" s="254"/>
      <c r="J62" s="277"/>
      <c r="K62" s="274" t="s">
        <v>639</v>
      </c>
      <c r="L62" s="275" t="s">
        <v>639</v>
      </c>
      <c r="M62" s="254"/>
      <c r="N62" s="267"/>
      <c r="O62" s="274" t="s">
        <v>639</v>
      </c>
      <c r="P62" s="275" t="s">
        <v>639</v>
      </c>
      <c r="Q62" s="254"/>
      <c r="R62" s="277"/>
      <c r="S62" s="274" t="s">
        <v>639</v>
      </c>
      <c r="T62" s="275" t="s">
        <v>639</v>
      </c>
      <c r="U62" s="254"/>
      <c r="V62" s="276"/>
      <c r="W62" s="274" t="s">
        <v>639</v>
      </c>
      <c r="X62" s="275" t="s">
        <v>639</v>
      </c>
      <c r="Y62" s="254"/>
    </row>
    <row r="63" spans="1:25" ht="13.5" hidden="1" customHeight="1">
      <c r="A63" s="278"/>
      <c r="B63" s="279"/>
      <c r="C63" s="252" t="s">
        <v>639</v>
      </c>
      <c r="D63" s="253" t="s">
        <v>639</v>
      </c>
      <c r="E63" s="254"/>
      <c r="F63" s="277"/>
      <c r="G63" s="252" t="s">
        <v>639</v>
      </c>
      <c r="H63" s="253" t="s">
        <v>639</v>
      </c>
      <c r="I63" s="254"/>
      <c r="J63" s="277"/>
      <c r="K63" s="274" t="s">
        <v>639</v>
      </c>
      <c r="L63" s="275" t="s">
        <v>639</v>
      </c>
      <c r="M63" s="254"/>
      <c r="N63" s="267"/>
      <c r="O63" s="274" t="s">
        <v>639</v>
      </c>
      <c r="P63" s="275" t="s">
        <v>639</v>
      </c>
      <c r="Q63" s="254"/>
      <c r="R63" s="277"/>
      <c r="S63" s="274" t="s">
        <v>639</v>
      </c>
      <c r="T63" s="275" t="s">
        <v>639</v>
      </c>
      <c r="U63" s="254"/>
      <c r="V63" s="276"/>
      <c r="W63" s="274" t="s">
        <v>639</v>
      </c>
      <c r="X63" s="275" t="s">
        <v>639</v>
      </c>
      <c r="Y63" s="254"/>
    </row>
    <row r="64" spans="1:25" ht="13.5" hidden="1" customHeight="1">
      <c r="A64" s="278"/>
      <c r="B64" s="279"/>
      <c r="C64" s="252" t="s">
        <v>639</v>
      </c>
      <c r="D64" s="253" t="s">
        <v>639</v>
      </c>
      <c r="E64" s="254"/>
      <c r="F64" s="277"/>
      <c r="G64" s="252" t="s">
        <v>639</v>
      </c>
      <c r="H64" s="253" t="s">
        <v>639</v>
      </c>
      <c r="I64" s="254"/>
      <c r="J64" s="277"/>
      <c r="K64" s="274" t="s">
        <v>639</v>
      </c>
      <c r="L64" s="275" t="s">
        <v>639</v>
      </c>
      <c r="M64" s="254"/>
      <c r="N64" s="267"/>
      <c r="O64" s="274" t="s">
        <v>639</v>
      </c>
      <c r="P64" s="275" t="s">
        <v>639</v>
      </c>
      <c r="Q64" s="254"/>
      <c r="R64" s="277"/>
      <c r="S64" s="274" t="s">
        <v>639</v>
      </c>
      <c r="T64" s="275" t="s">
        <v>639</v>
      </c>
      <c r="U64" s="254"/>
      <c r="V64" s="276"/>
      <c r="W64" s="274" t="s">
        <v>639</v>
      </c>
      <c r="X64" s="275" t="s">
        <v>639</v>
      </c>
      <c r="Y64" s="254"/>
    </row>
    <row r="65" spans="1:25" ht="13.5" hidden="1" customHeight="1">
      <c r="A65" s="278"/>
      <c r="B65" s="279"/>
      <c r="C65" s="252" t="s">
        <v>639</v>
      </c>
      <c r="D65" s="253" t="s">
        <v>639</v>
      </c>
      <c r="E65" s="254"/>
      <c r="F65" s="277"/>
      <c r="G65" s="252" t="s">
        <v>639</v>
      </c>
      <c r="H65" s="253" t="s">
        <v>639</v>
      </c>
      <c r="I65" s="254"/>
      <c r="J65" s="277"/>
      <c r="K65" s="274" t="s">
        <v>639</v>
      </c>
      <c r="L65" s="275" t="s">
        <v>639</v>
      </c>
      <c r="M65" s="254"/>
      <c r="N65" s="267"/>
      <c r="O65" s="274" t="s">
        <v>639</v>
      </c>
      <c r="P65" s="275" t="s">
        <v>639</v>
      </c>
      <c r="Q65" s="254"/>
      <c r="R65" s="277"/>
      <c r="S65" s="274" t="s">
        <v>639</v>
      </c>
      <c r="T65" s="275" t="s">
        <v>639</v>
      </c>
      <c r="U65" s="254"/>
      <c r="V65" s="276"/>
      <c r="W65" s="274" t="s">
        <v>639</v>
      </c>
      <c r="X65" s="275" t="s">
        <v>639</v>
      </c>
      <c r="Y65" s="254"/>
    </row>
    <row r="66" spans="1:25" ht="13.5" hidden="1" customHeight="1">
      <c r="A66" s="278"/>
      <c r="B66" s="279"/>
      <c r="C66" s="252" t="s">
        <v>639</v>
      </c>
      <c r="D66" s="253" t="s">
        <v>639</v>
      </c>
      <c r="E66" s="254"/>
      <c r="F66" s="277"/>
      <c r="G66" s="252" t="s">
        <v>639</v>
      </c>
      <c r="H66" s="253" t="s">
        <v>639</v>
      </c>
      <c r="I66" s="254"/>
      <c r="J66" s="277"/>
      <c r="K66" s="274" t="s">
        <v>639</v>
      </c>
      <c r="L66" s="275" t="s">
        <v>639</v>
      </c>
      <c r="M66" s="254"/>
      <c r="N66" s="267"/>
      <c r="O66" s="274" t="s">
        <v>639</v>
      </c>
      <c r="P66" s="275" t="s">
        <v>639</v>
      </c>
      <c r="Q66" s="254"/>
      <c r="R66" s="277"/>
      <c r="S66" s="274" t="s">
        <v>639</v>
      </c>
      <c r="T66" s="275" t="s">
        <v>639</v>
      </c>
      <c r="U66" s="254"/>
      <c r="V66" s="276"/>
      <c r="W66" s="274" t="s">
        <v>639</v>
      </c>
      <c r="X66" s="275" t="s">
        <v>639</v>
      </c>
      <c r="Y66" s="254"/>
    </row>
    <row r="67" spans="1:25" ht="13.5" hidden="1" customHeight="1">
      <c r="A67" s="278"/>
      <c r="B67" s="279"/>
      <c r="C67" s="252" t="s">
        <v>639</v>
      </c>
      <c r="D67" s="253" t="s">
        <v>639</v>
      </c>
      <c r="E67" s="254"/>
      <c r="F67" s="277"/>
      <c r="G67" s="252" t="s">
        <v>639</v>
      </c>
      <c r="H67" s="253" t="s">
        <v>639</v>
      </c>
      <c r="I67" s="254"/>
      <c r="J67" s="277"/>
      <c r="K67" s="274" t="s">
        <v>639</v>
      </c>
      <c r="L67" s="275" t="s">
        <v>639</v>
      </c>
      <c r="M67" s="254"/>
      <c r="N67" s="267"/>
      <c r="O67" s="274" t="s">
        <v>639</v>
      </c>
      <c r="P67" s="275" t="s">
        <v>639</v>
      </c>
      <c r="Q67" s="254"/>
      <c r="R67" s="277"/>
      <c r="S67" s="274" t="s">
        <v>639</v>
      </c>
      <c r="T67" s="275" t="s">
        <v>639</v>
      </c>
      <c r="U67" s="254"/>
      <c r="V67" s="276"/>
      <c r="W67" s="274" t="s">
        <v>639</v>
      </c>
      <c r="X67" s="275" t="s">
        <v>639</v>
      </c>
      <c r="Y67" s="254"/>
    </row>
    <row r="68" spans="1:25" ht="13.5" hidden="1" customHeight="1">
      <c r="A68" s="278"/>
      <c r="B68" s="279"/>
      <c r="C68" s="252" t="s">
        <v>639</v>
      </c>
      <c r="D68" s="253" t="s">
        <v>639</v>
      </c>
      <c r="E68" s="254"/>
      <c r="F68" s="277"/>
      <c r="G68" s="252" t="s">
        <v>639</v>
      </c>
      <c r="H68" s="253" t="s">
        <v>639</v>
      </c>
      <c r="I68" s="254"/>
      <c r="J68" s="277"/>
      <c r="K68" s="274" t="s">
        <v>639</v>
      </c>
      <c r="L68" s="275" t="s">
        <v>639</v>
      </c>
      <c r="M68" s="254"/>
      <c r="N68" s="267"/>
      <c r="O68" s="274" t="s">
        <v>639</v>
      </c>
      <c r="P68" s="275" t="s">
        <v>639</v>
      </c>
      <c r="Q68" s="254"/>
      <c r="R68" s="277"/>
      <c r="S68" s="274" t="s">
        <v>639</v>
      </c>
      <c r="T68" s="275" t="s">
        <v>639</v>
      </c>
      <c r="U68" s="254"/>
      <c r="V68" s="276"/>
      <c r="W68" s="274" t="s">
        <v>639</v>
      </c>
      <c r="X68" s="275" t="s">
        <v>639</v>
      </c>
      <c r="Y68" s="254"/>
    </row>
    <row r="69" spans="1:25" ht="13.5" hidden="1" customHeight="1">
      <c r="A69" s="278"/>
      <c r="B69" s="279"/>
      <c r="C69" s="252" t="s">
        <v>639</v>
      </c>
      <c r="D69" s="253" t="s">
        <v>639</v>
      </c>
      <c r="E69" s="254"/>
      <c r="F69" s="277"/>
      <c r="G69" s="252" t="s">
        <v>639</v>
      </c>
      <c r="H69" s="253" t="s">
        <v>639</v>
      </c>
      <c r="I69" s="254"/>
      <c r="J69" s="277"/>
      <c r="K69" s="274" t="s">
        <v>639</v>
      </c>
      <c r="L69" s="275" t="s">
        <v>639</v>
      </c>
      <c r="M69" s="254"/>
      <c r="N69" s="267"/>
      <c r="O69" s="274" t="s">
        <v>639</v>
      </c>
      <c r="P69" s="275" t="s">
        <v>639</v>
      </c>
      <c r="Q69" s="254"/>
      <c r="R69" s="277"/>
      <c r="S69" s="274" t="s">
        <v>639</v>
      </c>
      <c r="T69" s="275" t="s">
        <v>639</v>
      </c>
      <c r="U69" s="254"/>
      <c r="V69" s="276"/>
      <c r="W69" s="274" t="s">
        <v>639</v>
      </c>
      <c r="X69" s="275" t="s">
        <v>639</v>
      </c>
      <c r="Y69" s="254"/>
    </row>
    <row r="70" spans="1:25" ht="13.5" hidden="1" customHeight="1">
      <c r="A70" s="278"/>
      <c r="B70" s="279"/>
      <c r="C70" s="252" t="s">
        <v>639</v>
      </c>
      <c r="D70" s="253" t="s">
        <v>639</v>
      </c>
      <c r="E70" s="254"/>
      <c r="F70" s="277"/>
      <c r="G70" s="252" t="s">
        <v>639</v>
      </c>
      <c r="H70" s="253" t="s">
        <v>639</v>
      </c>
      <c r="I70" s="254"/>
      <c r="J70" s="277"/>
      <c r="K70" s="274" t="s">
        <v>639</v>
      </c>
      <c r="L70" s="275" t="s">
        <v>639</v>
      </c>
      <c r="M70" s="254"/>
      <c r="N70" s="267"/>
      <c r="O70" s="274" t="s">
        <v>639</v>
      </c>
      <c r="P70" s="275" t="s">
        <v>639</v>
      </c>
      <c r="Q70" s="254"/>
      <c r="R70" s="277"/>
      <c r="S70" s="274" t="s">
        <v>639</v>
      </c>
      <c r="T70" s="275" t="s">
        <v>639</v>
      </c>
      <c r="U70" s="254"/>
      <c r="V70" s="276"/>
      <c r="W70" s="274" t="s">
        <v>639</v>
      </c>
      <c r="X70" s="275" t="s">
        <v>639</v>
      </c>
      <c r="Y70" s="254"/>
    </row>
    <row r="71" spans="1:25" ht="13.5" hidden="1" customHeight="1">
      <c r="A71" s="278"/>
      <c r="B71" s="279"/>
      <c r="C71" s="252" t="s">
        <v>639</v>
      </c>
      <c r="D71" s="253" t="s">
        <v>639</v>
      </c>
      <c r="E71" s="254"/>
      <c r="F71" s="277"/>
      <c r="G71" s="252" t="s">
        <v>639</v>
      </c>
      <c r="H71" s="253" t="s">
        <v>639</v>
      </c>
      <c r="I71" s="254"/>
      <c r="J71" s="277"/>
      <c r="K71" s="274" t="s">
        <v>639</v>
      </c>
      <c r="L71" s="275" t="s">
        <v>639</v>
      </c>
      <c r="M71" s="254"/>
      <c r="N71" s="267"/>
      <c r="O71" s="274" t="s">
        <v>639</v>
      </c>
      <c r="P71" s="275" t="s">
        <v>639</v>
      </c>
      <c r="Q71" s="254"/>
      <c r="R71" s="277"/>
      <c r="S71" s="274" t="s">
        <v>639</v>
      </c>
      <c r="T71" s="275" t="s">
        <v>639</v>
      </c>
      <c r="U71" s="254"/>
      <c r="V71" s="276"/>
      <c r="W71" s="274" t="s">
        <v>639</v>
      </c>
      <c r="X71" s="275" t="s">
        <v>639</v>
      </c>
      <c r="Y71" s="254"/>
    </row>
    <row r="72" spans="1:25" ht="13.5" hidden="1" customHeight="1">
      <c r="A72" s="278"/>
      <c r="B72" s="279"/>
      <c r="C72" s="252" t="s">
        <v>639</v>
      </c>
      <c r="D72" s="253" t="s">
        <v>639</v>
      </c>
      <c r="E72" s="254"/>
      <c r="F72" s="277"/>
      <c r="G72" s="252" t="s">
        <v>639</v>
      </c>
      <c r="H72" s="253" t="s">
        <v>639</v>
      </c>
      <c r="I72" s="254"/>
      <c r="J72" s="277"/>
      <c r="K72" s="274" t="s">
        <v>639</v>
      </c>
      <c r="L72" s="275" t="s">
        <v>639</v>
      </c>
      <c r="M72" s="254"/>
      <c r="N72" s="267"/>
      <c r="O72" s="274" t="s">
        <v>639</v>
      </c>
      <c r="P72" s="275" t="s">
        <v>639</v>
      </c>
      <c r="Q72" s="254"/>
      <c r="R72" s="277"/>
      <c r="S72" s="274" t="s">
        <v>639</v>
      </c>
      <c r="T72" s="275" t="s">
        <v>639</v>
      </c>
      <c r="U72" s="254"/>
      <c r="V72" s="276"/>
      <c r="W72" s="274" t="s">
        <v>639</v>
      </c>
      <c r="X72" s="275" t="s">
        <v>639</v>
      </c>
      <c r="Y72" s="254"/>
    </row>
    <row r="73" spans="1:25" ht="13.5" hidden="1" customHeight="1">
      <c r="A73" s="278"/>
      <c r="B73" s="279"/>
      <c r="C73" s="252" t="s">
        <v>639</v>
      </c>
      <c r="D73" s="253" t="s">
        <v>639</v>
      </c>
      <c r="E73" s="254"/>
      <c r="F73" s="277"/>
      <c r="G73" s="252" t="s">
        <v>639</v>
      </c>
      <c r="H73" s="253" t="s">
        <v>639</v>
      </c>
      <c r="I73" s="254"/>
      <c r="J73" s="277"/>
      <c r="K73" s="274" t="s">
        <v>639</v>
      </c>
      <c r="L73" s="275" t="s">
        <v>639</v>
      </c>
      <c r="M73" s="254"/>
      <c r="N73" s="267"/>
      <c r="O73" s="274" t="s">
        <v>639</v>
      </c>
      <c r="P73" s="275" t="s">
        <v>639</v>
      </c>
      <c r="Q73" s="254"/>
      <c r="R73" s="277"/>
      <c r="S73" s="274" t="s">
        <v>639</v>
      </c>
      <c r="T73" s="275" t="s">
        <v>639</v>
      </c>
      <c r="U73" s="254"/>
      <c r="V73" s="276"/>
      <c r="W73" s="274" t="s">
        <v>639</v>
      </c>
      <c r="X73" s="275" t="s">
        <v>639</v>
      </c>
      <c r="Y73" s="254"/>
    </row>
    <row r="74" spans="1:25" ht="13.5" hidden="1" customHeight="1">
      <c r="A74" s="278"/>
      <c r="B74" s="279"/>
      <c r="C74" s="252" t="s">
        <v>639</v>
      </c>
      <c r="D74" s="253" t="s">
        <v>639</v>
      </c>
      <c r="E74" s="254"/>
      <c r="F74" s="277"/>
      <c r="G74" s="252" t="s">
        <v>639</v>
      </c>
      <c r="H74" s="253" t="s">
        <v>639</v>
      </c>
      <c r="I74" s="254"/>
      <c r="J74" s="277"/>
      <c r="K74" s="274" t="s">
        <v>639</v>
      </c>
      <c r="L74" s="275" t="s">
        <v>639</v>
      </c>
      <c r="M74" s="254"/>
      <c r="N74" s="267"/>
      <c r="O74" s="274" t="s">
        <v>639</v>
      </c>
      <c r="P74" s="275" t="s">
        <v>639</v>
      </c>
      <c r="Q74" s="254"/>
      <c r="R74" s="277"/>
      <c r="S74" s="274" t="s">
        <v>639</v>
      </c>
      <c r="T74" s="275" t="s">
        <v>639</v>
      </c>
      <c r="U74" s="254"/>
      <c r="V74" s="276"/>
      <c r="W74" s="274" t="s">
        <v>639</v>
      </c>
      <c r="X74" s="275" t="s">
        <v>639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90" customFormat="1" ht="13.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ht="13.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ht="13.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ht="13.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ht="13.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ht="13.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ht="13.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ht="13.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ht="13.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ht="13.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64425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2314</v>
      </c>
      <c r="V136" s="521">
        <f>MOKUJI!J22</f>
        <v>45078</v>
      </c>
      <c r="W136" s="522"/>
      <c r="X136" s="522"/>
      <c r="Y136" s="522"/>
    </row>
    <row r="137" spans="1:25" s="395" customFormat="1" ht="13.5" customHeight="1">
      <c r="A137" s="394" t="s">
        <v>2123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釧路市読売</v>
      </c>
      <c r="C151" s="314"/>
      <c r="D151" s="314"/>
      <c r="E151" s="314"/>
      <c r="F151" s="313" t="str">
        <f>IF(G4="","",CONCATENATE($A7,G4))</f>
        <v>釧路市朝日</v>
      </c>
      <c r="G151" s="314"/>
      <c r="H151" s="314"/>
      <c r="I151" s="314"/>
      <c r="J151" s="313" t="str">
        <f>IF(K4="","",CONCATENATE($A7,K4))</f>
        <v>釧路市毎日</v>
      </c>
      <c r="K151" s="314"/>
      <c r="L151" s="314"/>
      <c r="M151" s="314"/>
      <c r="N151" s="313" t="str">
        <f>IF(O4="","",CONCATENATE($A7,O4))</f>
        <v>釧路市北海道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釧路市釧路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  <mergeCell ref="R117:U134"/>
    <mergeCell ref="V117:Y134"/>
    <mergeCell ref="R135:U135"/>
    <mergeCell ref="V135:Y135"/>
    <mergeCell ref="S97:U97"/>
    <mergeCell ref="W97:Y97"/>
    <mergeCell ref="B135:E135"/>
    <mergeCell ref="F135:I135"/>
    <mergeCell ref="J135:M135"/>
    <mergeCell ref="N135:Q135"/>
    <mergeCell ref="V136:Y136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W77:Y77"/>
    <mergeCell ref="W4:Y4"/>
    <mergeCell ref="W47:Y47"/>
    <mergeCell ref="P2:Q2"/>
    <mergeCell ref="S77:U77"/>
    <mergeCell ref="S47:U47"/>
    <mergeCell ref="O47:Q47"/>
    <mergeCell ref="O77:Q77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48</v>
      </c>
      <c r="Z2" s="402" t="s">
        <v>2063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14</v>
      </c>
      <c r="S4" s="493" t="s">
        <v>54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661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/>
      <c r="O6" s="252" t="s">
        <v>639</v>
      </c>
      <c r="P6" s="253" t="s">
        <v>639</v>
      </c>
      <c r="Q6" s="254" t="s">
        <v>639</v>
      </c>
      <c r="R6" s="352" t="s">
        <v>1824</v>
      </c>
      <c r="S6" s="252" t="s">
        <v>486</v>
      </c>
      <c r="T6" s="253">
        <v>70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56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270"/>
      <c r="O7" s="252" t="s">
        <v>639</v>
      </c>
      <c r="P7" s="253" t="s">
        <v>639</v>
      </c>
      <c r="Q7" s="254" t="s">
        <v>639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270"/>
      <c r="O8" s="252" t="s">
        <v>639</v>
      </c>
      <c r="P8" s="253" t="s">
        <v>639</v>
      </c>
      <c r="Q8" s="254" t="s">
        <v>639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270"/>
      <c r="O9" s="252" t="s">
        <v>639</v>
      </c>
      <c r="P9" s="253" t="s">
        <v>639</v>
      </c>
      <c r="Q9" s="254" t="s">
        <v>639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270"/>
      <c r="O10" s="252" t="s">
        <v>639</v>
      </c>
      <c r="P10" s="253" t="s">
        <v>639</v>
      </c>
      <c r="Q10" s="254" t="s">
        <v>639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270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70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/>
      </c>
      <c r="P45" s="261">
        <f>SUBTOTAL(9,P6:P44)</f>
        <v>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70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14</v>
      </c>
      <c r="S47" s="493" t="s">
        <v>54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662</v>
      </c>
      <c r="B49" s="270"/>
      <c r="C49" s="252" t="s">
        <v>639</v>
      </c>
      <c r="D49" s="253" t="s">
        <v>639</v>
      </c>
      <c r="E49" s="254" t="s">
        <v>639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1825</v>
      </c>
      <c r="O49" s="252" t="s">
        <v>2848</v>
      </c>
      <c r="P49" s="271">
        <v>2055</v>
      </c>
      <c r="Q49" s="254">
        <v>0</v>
      </c>
      <c r="R49" s="351" t="s">
        <v>1826</v>
      </c>
      <c r="S49" s="252" t="s">
        <v>488</v>
      </c>
      <c r="T49" s="271">
        <v>40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57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1828</v>
      </c>
      <c r="O50" s="252" t="s">
        <v>2273</v>
      </c>
      <c r="P50" s="271">
        <v>250</v>
      </c>
      <c r="Q50" s="254">
        <v>0</v>
      </c>
      <c r="R50" s="351" t="s">
        <v>1827</v>
      </c>
      <c r="S50" s="252" t="s">
        <v>487</v>
      </c>
      <c r="T50" s="271">
        <v>220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1830</v>
      </c>
      <c r="O51" s="252" t="s">
        <v>2274</v>
      </c>
      <c r="P51" s="271">
        <v>215</v>
      </c>
      <c r="Q51" s="254">
        <v>0</v>
      </c>
      <c r="R51" s="351" t="s">
        <v>1829</v>
      </c>
      <c r="S51" s="252" t="s">
        <v>490</v>
      </c>
      <c r="T51" s="271">
        <v>185</v>
      </c>
      <c r="U51" s="254">
        <v>0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1832</v>
      </c>
      <c r="O52" s="252" t="s">
        <v>2275</v>
      </c>
      <c r="P52" s="271">
        <v>615</v>
      </c>
      <c r="Q52" s="254">
        <v>0</v>
      </c>
      <c r="R52" s="351" t="s">
        <v>1831</v>
      </c>
      <c r="S52" s="252" t="s">
        <v>489</v>
      </c>
      <c r="T52" s="271">
        <v>55</v>
      </c>
      <c r="U52" s="254">
        <v>0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 t="s">
        <v>1834</v>
      </c>
      <c r="O53" s="252" t="s">
        <v>2276</v>
      </c>
      <c r="P53" s="271">
        <v>180</v>
      </c>
      <c r="Q53" s="254">
        <v>0</v>
      </c>
      <c r="R53" s="351" t="s">
        <v>1833</v>
      </c>
      <c r="S53" s="252" t="s">
        <v>491</v>
      </c>
      <c r="T53" s="271">
        <v>40</v>
      </c>
      <c r="U53" s="254">
        <v>0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351"/>
      <c r="O54" s="252" t="s">
        <v>639</v>
      </c>
      <c r="P54" s="271" t="s">
        <v>639</v>
      </c>
      <c r="Q54" s="254" t="s">
        <v>639</v>
      </c>
      <c r="R54" s="351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351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3855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3315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540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>
        <v>14</v>
      </c>
      <c r="S77" s="493" t="s">
        <v>54</v>
      </c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666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1" t="s">
        <v>1835</v>
      </c>
      <c r="O79" s="252" t="s">
        <v>2277</v>
      </c>
      <c r="P79" s="271">
        <v>325</v>
      </c>
      <c r="Q79" s="254">
        <v>0</v>
      </c>
      <c r="R79" s="351" t="s">
        <v>1836</v>
      </c>
      <c r="S79" s="252" t="s">
        <v>492</v>
      </c>
      <c r="T79" s="271">
        <v>140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58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/>
      <c r="O80" s="252" t="s">
        <v>639</v>
      </c>
      <c r="P80" s="271" t="s">
        <v>639</v>
      </c>
      <c r="Q80" s="254" t="s">
        <v>639</v>
      </c>
      <c r="R80" s="351"/>
      <c r="S80" s="252" t="s">
        <v>639</v>
      </c>
      <c r="T80" s="271" t="s">
        <v>639</v>
      </c>
      <c r="U80" s="254" t="s">
        <v>639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270"/>
      <c r="O81" s="252" t="s">
        <v>639</v>
      </c>
      <c r="P81" s="271" t="s">
        <v>639</v>
      </c>
      <c r="Q81" s="254" t="s">
        <v>639</v>
      </c>
      <c r="R81" s="270"/>
      <c r="S81" s="252" t="s">
        <v>639</v>
      </c>
      <c r="T81" s="271" t="s">
        <v>639</v>
      </c>
      <c r="U81" s="254" t="s">
        <v>639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270"/>
      <c r="O82" s="252" t="s">
        <v>639</v>
      </c>
      <c r="P82" s="271" t="s">
        <v>639</v>
      </c>
      <c r="Q82" s="254" t="s">
        <v>639</v>
      </c>
      <c r="R82" s="270"/>
      <c r="S82" s="252" t="s">
        <v>639</v>
      </c>
      <c r="T82" s="271" t="s">
        <v>639</v>
      </c>
      <c r="U82" s="254" t="s">
        <v>639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270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270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270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56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s="256" customFormat="1" ht="12.7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s="256" customFormat="1" ht="12.7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s="256" customFormat="1" ht="12.7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s="256" customFormat="1" ht="12.7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s="256" customFormat="1" ht="12.75" customHeight="1">
      <c r="A95" s="281">
        <f>SUM(D95,H95,L95,P95,T95,X95)</f>
        <v>465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325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140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s="256" customFormat="1" ht="12.7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69" customFormat="1" ht="12.7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69" customFormat="1" ht="12.7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s="256" customFormat="1" ht="12.7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s="256" customFormat="1" ht="12.7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s="256" customFormat="1" ht="12.7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s="256" customFormat="1" ht="12.7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s="256" customFormat="1" ht="12.7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s="256" customFormat="1" ht="12.7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s="256" customFormat="1" ht="12.7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s="256" customFormat="1" ht="12.7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s="256" customFormat="1" ht="12.7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s="256" customFormat="1" ht="12.7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s="256" customFormat="1" ht="12.7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s="256" customFormat="1" ht="12.7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s="256" customFormat="1" ht="12.7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s="256" customFormat="1" ht="12.7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s="256" customFormat="1" ht="12.7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s="256" customFormat="1" ht="12.7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s="280" customFormat="1" ht="12.7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4390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2311</v>
      </c>
      <c r="V136" s="521">
        <f>MOKUJI!J23</f>
        <v>45078</v>
      </c>
      <c r="W136" s="522"/>
      <c r="X136" s="522"/>
      <c r="Y136" s="522"/>
    </row>
    <row r="137" spans="1:25" s="395" customFormat="1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釧路郡読売</v>
      </c>
      <c r="C151" s="314"/>
      <c r="D151" s="314"/>
      <c r="E151" s="314"/>
      <c r="F151" s="313" t="str">
        <f>IF(G4="","",CONCATENATE($A7,G4))</f>
        <v>釧路郡朝日</v>
      </c>
      <c r="G151" s="314"/>
      <c r="H151" s="314"/>
      <c r="I151" s="314"/>
      <c r="J151" s="313" t="str">
        <f>IF(K4="","",CONCATENATE($A7,K4))</f>
        <v>釧路郡毎日</v>
      </c>
      <c r="K151" s="314"/>
      <c r="L151" s="314"/>
      <c r="M151" s="314"/>
      <c r="N151" s="313" t="str">
        <f>IF(O4="","",CONCATENATE($A7,O4))</f>
        <v>釧路郡北海道</v>
      </c>
      <c r="O151" s="314"/>
      <c r="P151" s="314"/>
      <c r="Q151" s="314"/>
      <c r="R151" s="313" t="str">
        <f>IF(S4="","",CONCATENATE($A7,S4))</f>
        <v>釧路郡釧路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厚岸郡読売</v>
      </c>
      <c r="C153" s="317"/>
      <c r="D153" s="317"/>
      <c r="E153" s="317"/>
      <c r="F153" s="316" t="str">
        <f>IF(G47="","",CONCATENATE($A50,G47))</f>
        <v>厚岸郡朝日</v>
      </c>
      <c r="G153" s="317"/>
      <c r="H153" s="317"/>
      <c r="I153" s="317"/>
      <c r="J153" s="316" t="str">
        <f>IF(K47="","",CONCATENATE($A50,K47))</f>
        <v>厚岸郡毎日</v>
      </c>
      <c r="K153" s="317"/>
      <c r="L153" s="317"/>
      <c r="M153" s="317"/>
      <c r="N153" s="316" t="str">
        <f>IF(O47="","",CONCATENATE($A50,O47))</f>
        <v>厚岸郡北海道</v>
      </c>
      <c r="O153" s="317"/>
      <c r="P153" s="317"/>
      <c r="Q153" s="317"/>
      <c r="R153" s="316" t="str">
        <f>IF(S47="","",CONCATENATE($A50,S47))</f>
        <v>厚岸郡釧路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阿寒郡読売</v>
      </c>
      <c r="C155" s="317"/>
      <c r="D155" s="317"/>
      <c r="E155" s="317"/>
      <c r="F155" s="316" t="str">
        <f>IF(G77="","",CONCATENATE($A80,G77))</f>
        <v>阿寒郡朝日</v>
      </c>
      <c r="G155" s="317"/>
      <c r="H155" s="317"/>
      <c r="I155" s="317"/>
      <c r="J155" s="316" t="str">
        <f>IF(K77="","",CONCATENATE($A80,K77))</f>
        <v>阿寒郡毎日</v>
      </c>
      <c r="K155" s="317"/>
      <c r="L155" s="317"/>
      <c r="M155" s="317"/>
      <c r="N155" s="316" t="str">
        <f>IF(O77="","",CONCATENATE($A80,O77))</f>
        <v>阿寒郡北海道</v>
      </c>
      <c r="O155" s="317"/>
      <c r="P155" s="317"/>
      <c r="Q155" s="317"/>
      <c r="R155" s="316" t="str">
        <f>IF(S77="","",CONCATENATE($A80,S77))</f>
        <v>阿寒郡釧路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  <mergeCell ref="C1:G1"/>
    <mergeCell ref="N2:O2"/>
    <mergeCell ref="W1:X1"/>
    <mergeCell ref="S4:U4"/>
    <mergeCell ref="R2:X2"/>
    <mergeCell ref="S1:T1"/>
    <mergeCell ref="U1:V1"/>
    <mergeCell ref="Q1:R1"/>
    <mergeCell ref="O47:Q47"/>
    <mergeCell ref="K47:M47"/>
    <mergeCell ref="C97:E97"/>
    <mergeCell ref="G97:I97"/>
    <mergeCell ref="K97:M97"/>
    <mergeCell ref="G47:I47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17:A124"/>
    <mergeCell ref="B135:E135"/>
    <mergeCell ref="F135:I135"/>
    <mergeCell ref="J135:M135"/>
    <mergeCell ref="F117:I134"/>
    <mergeCell ref="B117:E134"/>
    <mergeCell ref="J117:M13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49</v>
      </c>
      <c r="Z2" s="402" t="s">
        <v>2062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14</v>
      </c>
      <c r="S4" s="493" t="s">
        <v>54</v>
      </c>
      <c r="T4" s="494"/>
      <c r="U4" s="495"/>
      <c r="V4" s="242" t="s">
        <v>639</v>
      </c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664</v>
      </c>
      <c r="B6" s="270"/>
      <c r="C6" s="252" t="s">
        <v>639</v>
      </c>
      <c r="D6" s="253" t="s">
        <v>639</v>
      </c>
      <c r="E6" s="254" t="s">
        <v>639</v>
      </c>
      <c r="F6" s="270"/>
      <c r="G6" s="252" t="s">
        <v>639</v>
      </c>
      <c r="H6" s="253" t="s">
        <v>639</v>
      </c>
      <c r="I6" s="254" t="s">
        <v>639</v>
      </c>
      <c r="J6" s="270"/>
      <c r="K6" s="252" t="s">
        <v>639</v>
      </c>
      <c r="L6" s="253" t="s">
        <v>639</v>
      </c>
      <c r="M6" s="254" t="s">
        <v>639</v>
      </c>
      <c r="N6" s="352" t="s">
        <v>1837</v>
      </c>
      <c r="O6" s="252" t="s">
        <v>2739</v>
      </c>
      <c r="P6" s="253">
        <v>125</v>
      </c>
      <c r="Q6" s="254">
        <v>0</v>
      </c>
      <c r="R6" s="352" t="s">
        <v>1838</v>
      </c>
      <c r="S6" s="252" t="s">
        <v>493</v>
      </c>
      <c r="T6" s="253">
        <v>55</v>
      </c>
      <c r="U6" s="254">
        <v>0</v>
      </c>
      <c r="V6" s="251"/>
      <c r="W6" s="252" t="s">
        <v>639</v>
      </c>
      <c r="X6" s="253" t="s">
        <v>639</v>
      </c>
      <c r="Y6" s="254" t="s">
        <v>639</v>
      </c>
    </row>
    <row r="7" spans="1:26" s="256" customFormat="1" ht="12.75" customHeight="1">
      <c r="A7" s="496" t="s">
        <v>59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1839</v>
      </c>
      <c r="O7" s="252" t="s">
        <v>2278</v>
      </c>
      <c r="P7" s="253">
        <v>1385</v>
      </c>
      <c r="Q7" s="254">
        <v>0</v>
      </c>
      <c r="R7" s="351" t="s">
        <v>1840</v>
      </c>
      <c r="S7" s="252" t="s">
        <v>494</v>
      </c>
      <c r="T7" s="253">
        <v>35</v>
      </c>
      <c r="U7" s="254">
        <v>0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1841</v>
      </c>
      <c r="O8" s="252" t="s">
        <v>2249</v>
      </c>
      <c r="P8" s="253">
        <v>150</v>
      </c>
      <c r="Q8" s="254">
        <v>0</v>
      </c>
      <c r="R8" s="351" t="s">
        <v>1842</v>
      </c>
      <c r="S8" s="252" t="s">
        <v>495</v>
      </c>
      <c r="T8" s="253">
        <v>165</v>
      </c>
      <c r="U8" s="254">
        <v>0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1843</v>
      </c>
      <c r="O9" s="252" t="s">
        <v>2279</v>
      </c>
      <c r="P9" s="253">
        <v>1215</v>
      </c>
      <c r="Q9" s="254">
        <v>0</v>
      </c>
      <c r="R9" s="351" t="s">
        <v>1844</v>
      </c>
      <c r="S9" s="252" t="s">
        <v>496</v>
      </c>
      <c r="T9" s="253">
        <v>640</v>
      </c>
      <c r="U9" s="254">
        <v>0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1845</v>
      </c>
      <c r="O10" s="252" t="s">
        <v>2250</v>
      </c>
      <c r="P10" s="253">
        <v>150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 t="s">
        <v>1846</v>
      </c>
      <c r="O11" s="252" t="s">
        <v>2280</v>
      </c>
      <c r="P11" s="253">
        <v>255</v>
      </c>
      <c r="Q11" s="254">
        <v>0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351" t="s">
        <v>1847</v>
      </c>
      <c r="O12" s="252" t="s">
        <v>2281</v>
      </c>
      <c r="P12" s="253">
        <v>170</v>
      </c>
      <c r="Q12" s="254">
        <v>0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4345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3450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895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14</v>
      </c>
      <c r="S47" s="493" t="s">
        <v>54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668</v>
      </c>
      <c r="B49" s="270"/>
      <c r="C49" s="252" t="s">
        <v>639</v>
      </c>
      <c r="D49" s="253" t="s">
        <v>639</v>
      </c>
      <c r="E49" s="254" t="s">
        <v>639</v>
      </c>
      <c r="F49" s="351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1848</v>
      </c>
      <c r="O49" s="252" t="s">
        <v>2282</v>
      </c>
      <c r="P49" s="271">
        <v>695</v>
      </c>
      <c r="Q49" s="254">
        <v>0</v>
      </c>
      <c r="R49" s="351" t="s">
        <v>1849</v>
      </c>
      <c r="S49" s="252" t="s">
        <v>498</v>
      </c>
      <c r="T49" s="271">
        <v>180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60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1850</v>
      </c>
      <c r="O50" s="252" t="s">
        <v>2428</v>
      </c>
      <c r="P50" s="271">
        <v>1080</v>
      </c>
      <c r="Q50" s="254">
        <v>0</v>
      </c>
      <c r="R50" s="351" t="s">
        <v>1851</v>
      </c>
      <c r="S50" s="252" t="s">
        <v>497</v>
      </c>
      <c r="T50" s="271">
        <v>230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270"/>
      <c r="O51" s="252" t="s">
        <v>639</v>
      </c>
      <c r="P51" s="271" t="s">
        <v>639</v>
      </c>
      <c r="Q51" s="254" t="s">
        <v>639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270"/>
      <c r="O52" s="252" t="s">
        <v>639</v>
      </c>
      <c r="P52" s="271" t="s">
        <v>639</v>
      </c>
      <c r="Q52" s="254" t="s">
        <v>639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270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2185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1775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410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612</v>
      </c>
      <c r="B77" s="241"/>
      <c r="C77" s="493"/>
      <c r="D77" s="494"/>
      <c r="E77" s="495"/>
      <c r="F77" s="242"/>
      <c r="G77" s="493"/>
      <c r="H77" s="494"/>
      <c r="I77" s="495"/>
      <c r="J77" s="242"/>
      <c r="K77" s="493"/>
      <c r="L77" s="494"/>
      <c r="M77" s="495"/>
      <c r="N77" s="242"/>
      <c r="O77" s="493"/>
      <c r="P77" s="494"/>
      <c r="Q77" s="495"/>
      <c r="R77" s="242"/>
      <c r="S77" s="493"/>
      <c r="T77" s="494"/>
      <c r="U77" s="495"/>
      <c r="V77" s="242"/>
      <c r="W77" s="493"/>
      <c r="X77" s="494"/>
      <c r="Y77" s="495"/>
    </row>
    <row r="78" spans="1:25" s="269" customFormat="1" ht="12.75" hidden="1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hidden="1" customHeight="1">
      <c r="A79" s="250"/>
      <c r="B79" s="270"/>
      <c r="C79" s="252" t="s">
        <v>639</v>
      </c>
      <c r="D79" s="271" t="s">
        <v>639</v>
      </c>
      <c r="E79" s="254"/>
      <c r="F79" s="270"/>
      <c r="G79" s="252" t="s">
        <v>639</v>
      </c>
      <c r="H79" s="271" t="s">
        <v>639</v>
      </c>
      <c r="I79" s="254"/>
      <c r="J79" s="270"/>
      <c r="K79" s="252" t="s">
        <v>639</v>
      </c>
      <c r="L79" s="271" t="s">
        <v>639</v>
      </c>
      <c r="M79" s="254"/>
      <c r="N79" s="270"/>
      <c r="O79" s="252" t="s">
        <v>639</v>
      </c>
      <c r="P79" s="271" t="s">
        <v>639</v>
      </c>
      <c r="Q79" s="254"/>
      <c r="R79" s="270"/>
      <c r="S79" s="252" t="s">
        <v>639</v>
      </c>
      <c r="T79" s="271" t="s">
        <v>639</v>
      </c>
      <c r="U79" s="254"/>
      <c r="V79" s="270"/>
      <c r="W79" s="252" t="s">
        <v>639</v>
      </c>
      <c r="X79" s="271" t="s">
        <v>639</v>
      </c>
      <c r="Y79" s="254"/>
    </row>
    <row r="80" spans="1:25" s="256" customFormat="1" ht="12.75" hidden="1" customHeight="1">
      <c r="A80" s="496"/>
      <c r="B80" s="270"/>
      <c r="C80" s="252" t="s">
        <v>639</v>
      </c>
      <c r="D80" s="271" t="s">
        <v>639</v>
      </c>
      <c r="E80" s="254"/>
      <c r="F80" s="270"/>
      <c r="G80" s="252" t="s">
        <v>639</v>
      </c>
      <c r="H80" s="271" t="s">
        <v>639</v>
      </c>
      <c r="I80" s="254"/>
      <c r="J80" s="270"/>
      <c r="K80" s="252" t="s">
        <v>639</v>
      </c>
      <c r="L80" s="271" t="s">
        <v>639</v>
      </c>
      <c r="M80" s="254"/>
      <c r="N80" s="270"/>
      <c r="O80" s="252" t="s">
        <v>639</v>
      </c>
      <c r="P80" s="271" t="s">
        <v>639</v>
      </c>
      <c r="Q80" s="254"/>
      <c r="R80" s="270"/>
      <c r="S80" s="252" t="s">
        <v>639</v>
      </c>
      <c r="T80" s="271" t="s">
        <v>639</v>
      </c>
      <c r="U80" s="254"/>
      <c r="V80" s="292"/>
      <c r="W80" s="252" t="s">
        <v>639</v>
      </c>
      <c r="X80" s="271" t="s">
        <v>639</v>
      </c>
      <c r="Y80" s="254"/>
    </row>
    <row r="81" spans="1:25" s="256" customFormat="1" ht="12.75" hidden="1" customHeight="1">
      <c r="A81" s="496"/>
      <c r="B81" s="270"/>
      <c r="C81" s="252" t="s">
        <v>639</v>
      </c>
      <c r="D81" s="271" t="s">
        <v>639</v>
      </c>
      <c r="E81" s="254"/>
      <c r="F81" s="270"/>
      <c r="G81" s="252" t="s">
        <v>639</v>
      </c>
      <c r="H81" s="271" t="s">
        <v>639</v>
      </c>
      <c r="I81" s="254"/>
      <c r="J81" s="270"/>
      <c r="K81" s="252" t="s">
        <v>639</v>
      </c>
      <c r="L81" s="271" t="s">
        <v>639</v>
      </c>
      <c r="M81" s="254"/>
      <c r="N81" s="270"/>
      <c r="O81" s="252" t="s">
        <v>639</v>
      </c>
      <c r="P81" s="271" t="s">
        <v>639</v>
      </c>
      <c r="Q81" s="254"/>
      <c r="R81" s="270"/>
      <c r="S81" s="252" t="s">
        <v>639</v>
      </c>
      <c r="T81" s="271" t="s">
        <v>639</v>
      </c>
      <c r="U81" s="254"/>
      <c r="V81" s="292"/>
      <c r="W81" s="252" t="s">
        <v>639</v>
      </c>
      <c r="X81" s="271" t="s">
        <v>639</v>
      </c>
      <c r="Y81" s="254"/>
    </row>
    <row r="82" spans="1:25" s="256" customFormat="1" ht="12.75" hidden="1" customHeight="1">
      <c r="A82" s="496"/>
      <c r="B82" s="270"/>
      <c r="C82" s="252" t="s">
        <v>639</v>
      </c>
      <c r="D82" s="271" t="s">
        <v>639</v>
      </c>
      <c r="E82" s="254"/>
      <c r="F82" s="270"/>
      <c r="G82" s="252" t="s">
        <v>639</v>
      </c>
      <c r="H82" s="271" t="s">
        <v>639</v>
      </c>
      <c r="I82" s="254"/>
      <c r="J82" s="270"/>
      <c r="K82" s="252" t="s">
        <v>639</v>
      </c>
      <c r="L82" s="271" t="s">
        <v>639</v>
      </c>
      <c r="M82" s="254"/>
      <c r="N82" s="270"/>
      <c r="O82" s="252" t="s">
        <v>639</v>
      </c>
      <c r="P82" s="271" t="s">
        <v>639</v>
      </c>
      <c r="Q82" s="254"/>
      <c r="R82" s="270"/>
      <c r="S82" s="252" t="s">
        <v>639</v>
      </c>
      <c r="T82" s="271" t="s">
        <v>639</v>
      </c>
      <c r="U82" s="254"/>
      <c r="V82" s="292"/>
      <c r="W82" s="252" t="s">
        <v>639</v>
      </c>
      <c r="X82" s="271" t="s">
        <v>639</v>
      </c>
      <c r="Y82" s="254"/>
    </row>
    <row r="83" spans="1:25" s="256" customFormat="1" ht="12.75" hidden="1" customHeight="1">
      <c r="A83" s="496"/>
      <c r="B83" s="270"/>
      <c r="C83" s="252" t="s">
        <v>639</v>
      </c>
      <c r="D83" s="271" t="s">
        <v>639</v>
      </c>
      <c r="E83" s="254"/>
      <c r="F83" s="270"/>
      <c r="G83" s="252" t="s">
        <v>639</v>
      </c>
      <c r="H83" s="271" t="s">
        <v>639</v>
      </c>
      <c r="I83" s="254"/>
      <c r="J83" s="270"/>
      <c r="K83" s="252" t="s">
        <v>639</v>
      </c>
      <c r="L83" s="271" t="s">
        <v>639</v>
      </c>
      <c r="M83" s="254"/>
      <c r="N83" s="270"/>
      <c r="O83" s="252" t="s">
        <v>639</v>
      </c>
      <c r="P83" s="271" t="s">
        <v>639</v>
      </c>
      <c r="Q83" s="254"/>
      <c r="R83" s="270"/>
      <c r="S83" s="252" t="s">
        <v>639</v>
      </c>
      <c r="T83" s="271" t="s">
        <v>639</v>
      </c>
      <c r="U83" s="254"/>
      <c r="V83" s="292"/>
      <c r="W83" s="252" t="s">
        <v>639</v>
      </c>
      <c r="X83" s="271" t="s">
        <v>639</v>
      </c>
      <c r="Y83" s="254"/>
    </row>
    <row r="84" spans="1:25" s="256" customFormat="1" ht="12.75" hidden="1" customHeight="1">
      <c r="A84" s="496"/>
      <c r="B84" s="270"/>
      <c r="C84" s="252" t="s">
        <v>639</v>
      </c>
      <c r="D84" s="271" t="s">
        <v>639</v>
      </c>
      <c r="E84" s="254"/>
      <c r="F84" s="270"/>
      <c r="G84" s="252" t="s">
        <v>639</v>
      </c>
      <c r="H84" s="271" t="s">
        <v>639</v>
      </c>
      <c r="I84" s="254"/>
      <c r="J84" s="270"/>
      <c r="K84" s="252" t="s">
        <v>639</v>
      </c>
      <c r="L84" s="271" t="s">
        <v>639</v>
      </c>
      <c r="M84" s="254"/>
      <c r="N84" s="270"/>
      <c r="O84" s="252" t="s">
        <v>639</v>
      </c>
      <c r="P84" s="271" t="s">
        <v>639</v>
      </c>
      <c r="Q84" s="254"/>
      <c r="R84" s="270"/>
      <c r="S84" s="252" t="s">
        <v>639</v>
      </c>
      <c r="T84" s="271" t="s">
        <v>639</v>
      </c>
      <c r="U84" s="254"/>
      <c r="V84" s="292"/>
      <c r="W84" s="252" t="s">
        <v>639</v>
      </c>
      <c r="X84" s="271" t="s">
        <v>639</v>
      </c>
      <c r="Y84" s="254"/>
    </row>
    <row r="85" spans="1:25" s="256" customFormat="1" ht="12.75" hidden="1" customHeight="1">
      <c r="A85" s="496"/>
      <c r="B85" s="270"/>
      <c r="C85" s="274" t="s">
        <v>639</v>
      </c>
      <c r="D85" s="275" t="s">
        <v>639</v>
      </c>
      <c r="E85" s="254"/>
      <c r="F85" s="270"/>
      <c r="G85" s="274" t="s">
        <v>639</v>
      </c>
      <c r="H85" s="275" t="s">
        <v>639</v>
      </c>
      <c r="I85" s="254"/>
      <c r="J85" s="270"/>
      <c r="K85" s="274" t="s">
        <v>639</v>
      </c>
      <c r="L85" s="275" t="s">
        <v>639</v>
      </c>
      <c r="M85" s="254"/>
      <c r="N85" s="270"/>
      <c r="O85" s="274" t="s">
        <v>639</v>
      </c>
      <c r="P85" s="275" t="s">
        <v>639</v>
      </c>
      <c r="Q85" s="254"/>
      <c r="R85" s="270"/>
      <c r="S85" s="274" t="s">
        <v>639</v>
      </c>
      <c r="T85" s="275" t="s">
        <v>639</v>
      </c>
      <c r="U85" s="254"/>
      <c r="V85" s="293"/>
      <c r="W85" s="274" t="s">
        <v>639</v>
      </c>
      <c r="X85" s="275" t="s">
        <v>639</v>
      </c>
      <c r="Y85" s="254"/>
    </row>
    <row r="86" spans="1:25" s="256" customFormat="1" ht="12.75" hidden="1" customHeight="1">
      <c r="A86" s="496"/>
      <c r="B86" s="270"/>
      <c r="C86" s="274" t="s">
        <v>639</v>
      </c>
      <c r="D86" s="275" t="s">
        <v>639</v>
      </c>
      <c r="E86" s="254"/>
      <c r="F86" s="293"/>
      <c r="G86" s="274" t="s">
        <v>639</v>
      </c>
      <c r="H86" s="275" t="s">
        <v>639</v>
      </c>
      <c r="I86" s="254"/>
      <c r="J86" s="270"/>
      <c r="K86" s="274" t="s">
        <v>639</v>
      </c>
      <c r="L86" s="275" t="s">
        <v>639</v>
      </c>
      <c r="M86" s="254"/>
      <c r="N86" s="270"/>
      <c r="O86" s="274" t="s">
        <v>639</v>
      </c>
      <c r="P86" s="275" t="s">
        <v>639</v>
      </c>
      <c r="Q86" s="254"/>
      <c r="R86" s="270"/>
      <c r="S86" s="274" t="s">
        <v>639</v>
      </c>
      <c r="T86" s="275" t="s">
        <v>639</v>
      </c>
      <c r="U86" s="254"/>
      <c r="V86" s="293"/>
      <c r="W86" s="274" t="s">
        <v>639</v>
      </c>
      <c r="X86" s="275" t="s">
        <v>639</v>
      </c>
      <c r="Y86" s="254"/>
    </row>
    <row r="87" spans="1:25" s="280" customFormat="1" ht="12.75" hidden="1" customHeight="1">
      <c r="A87" s="496"/>
      <c r="B87" s="270"/>
      <c r="C87" s="274" t="s">
        <v>639</v>
      </c>
      <c r="D87" s="275" t="s">
        <v>639</v>
      </c>
      <c r="E87" s="254"/>
      <c r="F87" s="293"/>
      <c r="G87" s="274" t="s">
        <v>639</v>
      </c>
      <c r="H87" s="275" t="s">
        <v>639</v>
      </c>
      <c r="I87" s="254"/>
      <c r="J87" s="293"/>
      <c r="K87" s="274" t="s">
        <v>639</v>
      </c>
      <c r="L87" s="275" t="s">
        <v>639</v>
      </c>
      <c r="M87" s="254"/>
      <c r="N87" s="270"/>
      <c r="O87" s="274" t="s">
        <v>639</v>
      </c>
      <c r="P87" s="275" t="s">
        <v>639</v>
      </c>
      <c r="Q87" s="254"/>
      <c r="R87" s="270"/>
      <c r="S87" s="274" t="s">
        <v>639</v>
      </c>
      <c r="T87" s="275" t="s">
        <v>639</v>
      </c>
      <c r="U87" s="254"/>
      <c r="V87" s="293"/>
      <c r="W87" s="274" t="s">
        <v>639</v>
      </c>
      <c r="X87" s="275" t="s">
        <v>639</v>
      </c>
      <c r="Y87" s="254"/>
    </row>
    <row r="88" spans="1:25" ht="13.5" hidden="1" customHeight="1">
      <c r="A88" s="278"/>
      <c r="B88" s="270"/>
      <c r="C88" s="274" t="s">
        <v>639</v>
      </c>
      <c r="D88" s="275" t="s">
        <v>639</v>
      </c>
      <c r="E88" s="254"/>
      <c r="F88" s="293"/>
      <c r="G88" s="274" t="s">
        <v>639</v>
      </c>
      <c r="H88" s="275" t="s">
        <v>639</v>
      </c>
      <c r="I88" s="254"/>
      <c r="J88" s="293"/>
      <c r="K88" s="274" t="s">
        <v>639</v>
      </c>
      <c r="L88" s="275" t="s">
        <v>639</v>
      </c>
      <c r="M88" s="254"/>
      <c r="N88" s="270"/>
      <c r="O88" s="274" t="s">
        <v>639</v>
      </c>
      <c r="P88" s="275" t="s">
        <v>639</v>
      </c>
      <c r="Q88" s="254"/>
      <c r="R88" s="270"/>
      <c r="S88" s="274" t="s">
        <v>639</v>
      </c>
      <c r="T88" s="275" t="s">
        <v>639</v>
      </c>
      <c r="U88" s="254"/>
      <c r="V88" s="293"/>
      <c r="W88" s="274" t="s">
        <v>639</v>
      </c>
      <c r="X88" s="275" t="s">
        <v>639</v>
      </c>
      <c r="Y88" s="254"/>
    </row>
    <row r="89" spans="1:25" ht="13.5" hidden="1" customHeight="1">
      <c r="A89" s="278"/>
      <c r="B89" s="293"/>
      <c r="C89" s="274" t="s">
        <v>639</v>
      </c>
      <c r="D89" s="275" t="s">
        <v>639</v>
      </c>
      <c r="E89" s="254"/>
      <c r="F89" s="293"/>
      <c r="G89" s="274" t="s">
        <v>639</v>
      </c>
      <c r="H89" s="275" t="s">
        <v>639</v>
      </c>
      <c r="I89" s="254"/>
      <c r="J89" s="293"/>
      <c r="K89" s="274" t="s">
        <v>639</v>
      </c>
      <c r="L89" s="275" t="s">
        <v>639</v>
      </c>
      <c r="M89" s="254"/>
      <c r="N89" s="270"/>
      <c r="O89" s="274" t="s">
        <v>639</v>
      </c>
      <c r="P89" s="275" t="s">
        <v>639</v>
      </c>
      <c r="Q89" s="254"/>
      <c r="R89" s="270"/>
      <c r="S89" s="274" t="s">
        <v>639</v>
      </c>
      <c r="T89" s="275" t="s">
        <v>639</v>
      </c>
      <c r="U89" s="254"/>
      <c r="V89" s="293"/>
      <c r="W89" s="274" t="s">
        <v>639</v>
      </c>
      <c r="X89" s="275" t="s">
        <v>639</v>
      </c>
      <c r="Y89" s="254"/>
    </row>
    <row r="90" spans="1:25" ht="13.5" hidden="1" customHeight="1">
      <c r="A90" s="278"/>
      <c r="B90" s="293"/>
      <c r="C90" s="274" t="s">
        <v>639</v>
      </c>
      <c r="D90" s="275" t="s">
        <v>639</v>
      </c>
      <c r="E90" s="254"/>
      <c r="F90" s="293"/>
      <c r="G90" s="274" t="s">
        <v>639</v>
      </c>
      <c r="H90" s="275" t="s">
        <v>639</v>
      </c>
      <c r="I90" s="254"/>
      <c r="J90" s="293"/>
      <c r="K90" s="274" t="s">
        <v>639</v>
      </c>
      <c r="L90" s="275" t="s">
        <v>639</v>
      </c>
      <c r="M90" s="254"/>
      <c r="N90" s="293"/>
      <c r="O90" s="274" t="s">
        <v>639</v>
      </c>
      <c r="P90" s="275" t="s">
        <v>639</v>
      </c>
      <c r="Q90" s="254"/>
      <c r="R90" s="293"/>
      <c r="S90" s="274" t="s">
        <v>639</v>
      </c>
      <c r="T90" s="275" t="s">
        <v>639</v>
      </c>
      <c r="U90" s="254"/>
      <c r="V90" s="293"/>
      <c r="W90" s="274" t="s">
        <v>639</v>
      </c>
      <c r="X90" s="275" t="s">
        <v>639</v>
      </c>
      <c r="Y90" s="254"/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/>
      <c r="F91" s="293"/>
      <c r="G91" s="274" t="s">
        <v>639</v>
      </c>
      <c r="H91" s="275" t="s">
        <v>639</v>
      </c>
      <c r="I91" s="254"/>
      <c r="J91" s="293"/>
      <c r="K91" s="274" t="s">
        <v>639</v>
      </c>
      <c r="L91" s="275" t="s">
        <v>639</v>
      </c>
      <c r="M91" s="254"/>
      <c r="N91" s="293"/>
      <c r="O91" s="274" t="s">
        <v>639</v>
      </c>
      <c r="P91" s="275" t="s">
        <v>639</v>
      </c>
      <c r="Q91" s="254"/>
      <c r="R91" s="293"/>
      <c r="S91" s="274" t="s">
        <v>639</v>
      </c>
      <c r="T91" s="275" t="s">
        <v>639</v>
      </c>
      <c r="U91" s="254"/>
      <c r="V91" s="293"/>
      <c r="W91" s="274" t="s">
        <v>639</v>
      </c>
      <c r="X91" s="275" t="s">
        <v>639</v>
      </c>
      <c r="Y91" s="254"/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/>
      <c r="F92" s="293"/>
      <c r="G92" s="274" t="s">
        <v>639</v>
      </c>
      <c r="H92" s="275" t="s">
        <v>639</v>
      </c>
      <c r="I92" s="254"/>
      <c r="J92" s="293"/>
      <c r="K92" s="274" t="s">
        <v>639</v>
      </c>
      <c r="L92" s="275" t="s">
        <v>639</v>
      </c>
      <c r="M92" s="254"/>
      <c r="N92" s="293"/>
      <c r="O92" s="274" t="s">
        <v>639</v>
      </c>
      <c r="P92" s="275" t="s">
        <v>639</v>
      </c>
      <c r="Q92" s="254"/>
      <c r="R92" s="293"/>
      <c r="S92" s="274" t="s">
        <v>639</v>
      </c>
      <c r="T92" s="275" t="s">
        <v>639</v>
      </c>
      <c r="U92" s="254"/>
      <c r="V92" s="293"/>
      <c r="W92" s="274" t="s">
        <v>639</v>
      </c>
      <c r="X92" s="275" t="s">
        <v>639</v>
      </c>
      <c r="Y92" s="254"/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/>
      <c r="F93" s="293"/>
      <c r="G93" s="274" t="s">
        <v>639</v>
      </c>
      <c r="H93" s="275" t="s">
        <v>639</v>
      </c>
      <c r="I93" s="254"/>
      <c r="J93" s="293"/>
      <c r="K93" s="274" t="s">
        <v>639</v>
      </c>
      <c r="L93" s="275" t="s">
        <v>639</v>
      </c>
      <c r="M93" s="254"/>
      <c r="N93" s="293"/>
      <c r="O93" s="274" t="s">
        <v>639</v>
      </c>
      <c r="P93" s="275" t="s">
        <v>639</v>
      </c>
      <c r="Q93" s="254"/>
      <c r="R93" s="293"/>
      <c r="S93" s="274" t="s">
        <v>639</v>
      </c>
      <c r="T93" s="275" t="s">
        <v>639</v>
      </c>
      <c r="U93" s="254"/>
      <c r="V93" s="293"/>
      <c r="W93" s="274" t="s">
        <v>639</v>
      </c>
      <c r="X93" s="275" t="s">
        <v>639</v>
      </c>
      <c r="Y93" s="254"/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/>
      <c r="F94" s="293"/>
      <c r="G94" s="274" t="s">
        <v>639</v>
      </c>
      <c r="H94" s="275" t="s">
        <v>639</v>
      </c>
      <c r="I94" s="254"/>
      <c r="J94" s="293"/>
      <c r="K94" s="274" t="s">
        <v>639</v>
      </c>
      <c r="L94" s="275" t="s">
        <v>639</v>
      </c>
      <c r="M94" s="254"/>
      <c r="N94" s="293"/>
      <c r="O94" s="274" t="s">
        <v>639</v>
      </c>
      <c r="P94" s="275" t="s">
        <v>639</v>
      </c>
      <c r="Q94" s="254"/>
      <c r="R94" s="293"/>
      <c r="S94" s="274" t="s">
        <v>639</v>
      </c>
      <c r="T94" s="275" t="s">
        <v>639</v>
      </c>
      <c r="U94" s="254"/>
      <c r="V94" s="293"/>
      <c r="W94" s="274" t="s">
        <v>639</v>
      </c>
      <c r="X94" s="275" t="s">
        <v>639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612</v>
      </c>
      <c r="B97" s="241"/>
      <c r="C97" s="493"/>
      <c r="D97" s="494"/>
      <c r="E97" s="495"/>
      <c r="F97" s="242"/>
      <c r="G97" s="493"/>
      <c r="H97" s="494"/>
      <c r="I97" s="495"/>
      <c r="J97" s="242"/>
      <c r="K97" s="493"/>
      <c r="L97" s="494"/>
      <c r="M97" s="495"/>
      <c r="N97" s="242"/>
      <c r="O97" s="493"/>
      <c r="P97" s="494"/>
      <c r="Q97" s="495"/>
      <c r="R97" s="242"/>
      <c r="S97" s="493"/>
      <c r="T97" s="494"/>
      <c r="U97" s="495"/>
      <c r="V97" s="242"/>
      <c r="W97" s="493"/>
      <c r="X97" s="494"/>
      <c r="Y97" s="495"/>
    </row>
    <row r="98" spans="1:25" s="290" customFormat="1" ht="13.5" hidden="1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hidden="1" customHeight="1">
      <c r="A99" s="250"/>
      <c r="B99" s="270"/>
      <c r="C99" s="252" t="s">
        <v>639</v>
      </c>
      <c r="D99" s="271" t="s">
        <v>639</v>
      </c>
      <c r="E99" s="254"/>
      <c r="F99" s="270"/>
      <c r="G99" s="252" t="s">
        <v>639</v>
      </c>
      <c r="H99" s="271" t="s">
        <v>639</v>
      </c>
      <c r="I99" s="254"/>
      <c r="J99" s="270"/>
      <c r="K99" s="252" t="s">
        <v>639</v>
      </c>
      <c r="L99" s="271" t="s">
        <v>639</v>
      </c>
      <c r="M99" s="254"/>
      <c r="N99" s="270"/>
      <c r="O99" s="252" t="s">
        <v>639</v>
      </c>
      <c r="P99" s="271" t="s">
        <v>639</v>
      </c>
      <c r="Q99" s="254"/>
      <c r="R99" s="270"/>
      <c r="S99" s="252" t="s">
        <v>639</v>
      </c>
      <c r="T99" s="271" t="s">
        <v>639</v>
      </c>
      <c r="U99" s="254"/>
      <c r="V99" s="270"/>
      <c r="W99" s="252" t="s">
        <v>639</v>
      </c>
      <c r="X99" s="271" t="s">
        <v>639</v>
      </c>
      <c r="Y99" s="254"/>
    </row>
    <row r="100" spans="1:25" s="238" customFormat="1" ht="13.5" hidden="1" customHeight="1">
      <c r="A100" s="496"/>
      <c r="B100" s="270"/>
      <c r="C100" s="252" t="s">
        <v>639</v>
      </c>
      <c r="D100" s="271" t="s">
        <v>639</v>
      </c>
      <c r="E100" s="254"/>
      <c r="F100" s="270"/>
      <c r="G100" s="252" t="s">
        <v>639</v>
      </c>
      <c r="H100" s="271" t="s">
        <v>639</v>
      </c>
      <c r="I100" s="254"/>
      <c r="J100" s="270"/>
      <c r="K100" s="252" t="s">
        <v>639</v>
      </c>
      <c r="L100" s="271" t="s">
        <v>639</v>
      </c>
      <c r="M100" s="254"/>
      <c r="N100" s="270"/>
      <c r="O100" s="252" t="s">
        <v>639</v>
      </c>
      <c r="P100" s="271" t="s">
        <v>639</v>
      </c>
      <c r="Q100" s="254"/>
      <c r="R100" s="270"/>
      <c r="S100" s="252" t="s">
        <v>639</v>
      </c>
      <c r="T100" s="271" t="s">
        <v>639</v>
      </c>
      <c r="U100" s="254"/>
      <c r="V100" s="292"/>
      <c r="W100" s="252" t="s">
        <v>639</v>
      </c>
      <c r="X100" s="271" t="s">
        <v>639</v>
      </c>
      <c r="Y100" s="254"/>
    </row>
    <row r="101" spans="1:25" s="238" customFormat="1" ht="13.5" hidden="1" customHeight="1">
      <c r="A101" s="496"/>
      <c r="B101" s="270"/>
      <c r="C101" s="252" t="s">
        <v>639</v>
      </c>
      <c r="D101" s="271" t="s">
        <v>639</v>
      </c>
      <c r="E101" s="254"/>
      <c r="F101" s="270"/>
      <c r="G101" s="252" t="s">
        <v>639</v>
      </c>
      <c r="H101" s="271" t="s">
        <v>639</v>
      </c>
      <c r="I101" s="254"/>
      <c r="J101" s="270"/>
      <c r="K101" s="252" t="s">
        <v>639</v>
      </c>
      <c r="L101" s="271" t="s">
        <v>639</v>
      </c>
      <c r="M101" s="254"/>
      <c r="N101" s="270"/>
      <c r="O101" s="252" t="s">
        <v>639</v>
      </c>
      <c r="P101" s="271" t="s">
        <v>639</v>
      </c>
      <c r="Q101" s="254"/>
      <c r="R101" s="270"/>
      <c r="S101" s="252" t="s">
        <v>639</v>
      </c>
      <c r="T101" s="271" t="s">
        <v>639</v>
      </c>
      <c r="U101" s="254"/>
      <c r="V101" s="292"/>
      <c r="W101" s="252" t="s">
        <v>639</v>
      </c>
      <c r="X101" s="271" t="s">
        <v>639</v>
      </c>
      <c r="Y101" s="254"/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/>
      <c r="F102" s="270"/>
      <c r="G102" s="252" t="s">
        <v>639</v>
      </c>
      <c r="H102" s="271" t="s">
        <v>639</v>
      </c>
      <c r="I102" s="254"/>
      <c r="J102" s="270"/>
      <c r="K102" s="252" t="s">
        <v>639</v>
      </c>
      <c r="L102" s="271" t="s">
        <v>639</v>
      </c>
      <c r="M102" s="254"/>
      <c r="N102" s="270"/>
      <c r="O102" s="252" t="s">
        <v>639</v>
      </c>
      <c r="P102" s="271" t="s">
        <v>639</v>
      </c>
      <c r="Q102" s="254"/>
      <c r="R102" s="270"/>
      <c r="S102" s="252" t="s">
        <v>639</v>
      </c>
      <c r="T102" s="271" t="s">
        <v>639</v>
      </c>
      <c r="U102" s="254"/>
      <c r="V102" s="292"/>
      <c r="W102" s="252" t="s">
        <v>639</v>
      </c>
      <c r="X102" s="271" t="s">
        <v>639</v>
      </c>
      <c r="Y102" s="254"/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/>
      <c r="F103" s="292"/>
      <c r="G103" s="252" t="s">
        <v>639</v>
      </c>
      <c r="H103" s="271" t="s">
        <v>639</v>
      </c>
      <c r="I103" s="254"/>
      <c r="J103" s="270"/>
      <c r="K103" s="252" t="s">
        <v>639</v>
      </c>
      <c r="L103" s="271" t="s">
        <v>639</v>
      </c>
      <c r="M103" s="254"/>
      <c r="N103" s="270"/>
      <c r="O103" s="252" t="s">
        <v>639</v>
      </c>
      <c r="P103" s="271" t="s">
        <v>639</v>
      </c>
      <c r="Q103" s="254"/>
      <c r="R103" s="270"/>
      <c r="S103" s="252" t="s">
        <v>639</v>
      </c>
      <c r="T103" s="271" t="s">
        <v>639</v>
      </c>
      <c r="U103" s="254"/>
      <c r="V103" s="292"/>
      <c r="W103" s="252" t="s">
        <v>639</v>
      </c>
      <c r="X103" s="271" t="s">
        <v>639</v>
      </c>
      <c r="Y103" s="254"/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/>
      <c r="F104" s="292"/>
      <c r="G104" s="252" t="s">
        <v>639</v>
      </c>
      <c r="H104" s="271" t="s">
        <v>639</v>
      </c>
      <c r="I104" s="254"/>
      <c r="J104" s="292"/>
      <c r="K104" s="252" t="s">
        <v>639</v>
      </c>
      <c r="L104" s="271" t="s">
        <v>639</v>
      </c>
      <c r="M104" s="254"/>
      <c r="N104" s="270"/>
      <c r="O104" s="252" t="s">
        <v>639</v>
      </c>
      <c r="P104" s="271" t="s">
        <v>639</v>
      </c>
      <c r="Q104" s="254"/>
      <c r="R104" s="270"/>
      <c r="S104" s="252" t="s">
        <v>639</v>
      </c>
      <c r="T104" s="271" t="s">
        <v>639</v>
      </c>
      <c r="U104" s="254"/>
      <c r="V104" s="292"/>
      <c r="W104" s="252" t="s">
        <v>639</v>
      </c>
      <c r="X104" s="271" t="s">
        <v>639</v>
      </c>
      <c r="Y104" s="254"/>
    </row>
    <row r="105" spans="1:25" ht="13.5" hidden="1" customHeight="1">
      <c r="A105" s="496"/>
      <c r="B105" s="270"/>
      <c r="C105" s="252" t="s">
        <v>639</v>
      </c>
      <c r="D105" s="271" t="s">
        <v>639</v>
      </c>
      <c r="E105" s="254"/>
      <c r="F105" s="297"/>
      <c r="G105" s="252" t="s">
        <v>639</v>
      </c>
      <c r="H105" s="271" t="s">
        <v>639</v>
      </c>
      <c r="I105" s="254"/>
      <c r="J105" s="297"/>
      <c r="K105" s="252" t="s">
        <v>639</v>
      </c>
      <c r="L105" s="271" t="s">
        <v>639</v>
      </c>
      <c r="M105" s="254"/>
      <c r="N105" s="270"/>
      <c r="O105" s="252" t="s">
        <v>639</v>
      </c>
      <c r="P105" s="271" t="s">
        <v>639</v>
      </c>
      <c r="Q105" s="254"/>
      <c r="R105" s="270"/>
      <c r="S105" s="252" t="s">
        <v>639</v>
      </c>
      <c r="T105" s="271" t="s">
        <v>639</v>
      </c>
      <c r="U105" s="254"/>
      <c r="V105" s="297"/>
      <c r="W105" s="252" t="s">
        <v>639</v>
      </c>
      <c r="X105" s="271" t="s">
        <v>639</v>
      </c>
      <c r="Y105" s="254"/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/>
      <c r="F106" s="297"/>
      <c r="G106" s="252" t="s">
        <v>639</v>
      </c>
      <c r="H106" s="271" t="s">
        <v>639</v>
      </c>
      <c r="I106" s="254"/>
      <c r="J106" s="297"/>
      <c r="K106" s="252" t="s">
        <v>639</v>
      </c>
      <c r="L106" s="271" t="s">
        <v>639</v>
      </c>
      <c r="M106" s="254"/>
      <c r="N106" s="270"/>
      <c r="O106" s="252" t="s">
        <v>639</v>
      </c>
      <c r="P106" s="271" t="s">
        <v>639</v>
      </c>
      <c r="Q106" s="254"/>
      <c r="R106" s="270"/>
      <c r="S106" s="252" t="s">
        <v>639</v>
      </c>
      <c r="T106" s="271" t="s">
        <v>639</v>
      </c>
      <c r="U106" s="254"/>
      <c r="V106" s="297"/>
      <c r="W106" s="252" t="s">
        <v>639</v>
      </c>
      <c r="X106" s="271" t="s">
        <v>639</v>
      </c>
      <c r="Y106" s="254"/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/>
      <c r="F107" s="297"/>
      <c r="G107" s="252" t="s">
        <v>639</v>
      </c>
      <c r="H107" s="271" t="s">
        <v>639</v>
      </c>
      <c r="I107" s="254"/>
      <c r="J107" s="297"/>
      <c r="K107" s="252" t="s">
        <v>639</v>
      </c>
      <c r="L107" s="271" t="s">
        <v>639</v>
      </c>
      <c r="M107" s="254"/>
      <c r="N107" s="297"/>
      <c r="O107" s="252" t="s">
        <v>639</v>
      </c>
      <c r="P107" s="271" t="s">
        <v>639</v>
      </c>
      <c r="Q107" s="254"/>
      <c r="R107" s="297"/>
      <c r="S107" s="252" t="s">
        <v>639</v>
      </c>
      <c r="T107" s="271" t="s">
        <v>639</v>
      </c>
      <c r="U107" s="254"/>
      <c r="V107" s="297"/>
      <c r="W107" s="252" t="s">
        <v>639</v>
      </c>
      <c r="X107" s="271" t="s">
        <v>639</v>
      </c>
      <c r="Y107" s="254"/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/>
      <c r="F108" s="298"/>
      <c r="G108" s="252" t="s">
        <v>639</v>
      </c>
      <c r="H108" s="271" t="s">
        <v>639</v>
      </c>
      <c r="I108" s="254"/>
      <c r="J108" s="298"/>
      <c r="K108" s="252" t="s">
        <v>639</v>
      </c>
      <c r="L108" s="271" t="s">
        <v>639</v>
      </c>
      <c r="M108" s="254"/>
      <c r="N108" s="298"/>
      <c r="O108" s="252" t="s">
        <v>639</v>
      </c>
      <c r="P108" s="271" t="s">
        <v>639</v>
      </c>
      <c r="Q108" s="254"/>
      <c r="R108" s="298"/>
      <c r="S108" s="252" t="s">
        <v>639</v>
      </c>
      <c r="T108" s="271" t="s">
        <v>639</v>
      </c>
      <c r="U108" s="254"/>
      <c r="V108" s="298"/>
      <c r="W108" s="252" t="s">
        <v>639</v>
      </c>
      <c r="X108" s="271" t="s">
        <v>639</v>
      </c>
      <c r="Y108" s="254"/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/>
      <c r="F109" s="298"/>
      <c r="G109" s="252" t="s">
        <v>639</v>
      </c>
      <c r="H109" s="271" t="s">
        <v>639</v>
      </c>
      <c r="I109" s="254"/>
      <c r="J109" s="298"/>
      <c r="K109" s="252" t="s">
        <v>639</v>
      </c>
      <c r="L109" s="271" t="s">
        <v>639</v>
      </c>
      <c r="M109" s="254"/>
      <c r="N109" s="298"/>
      <c r="O109" s="252" t="s">
        <v>639</v>
      </c>
      <c r="P109" s="271" t="s">
        <v>639</v>
      </c>
      <c r="Q109" s="254"/>
      <c r="R109" s="298"/>
      <c r="S109" s="252" t="s">
        <v>639</v>
      </c>
      <c r="T109" s="271" t="s">
        <v>639</v>
      </c>
      <c r="U109" s="254"/>
      <c r="V109" s="298"/>
      <c r="W109" s="252" t="s">
        <v>639</v>
      </c>
      <c r="X109" s="271" t="s">
        <v>639</v>
      </c>
      <c r="Y109" s="254"/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/>
      <c r="F110" s="298"/>
      <c r="G110" s="252" t="s">
        <v>639</v>
      </c>
      <c r="H110" s="271" t="s">
        <v>639</v>
      </c>
      <c r="I110" s="254"/>
      <c r="J110" s="298"/>
      <c r="K110" s="252" t="s">
        <v>639</v>
      </c>
      <c r="L110" s="271" t="s">
        <v>639</v>
      </c>
      <c r="M110" s="254"/>
      <c r="N110" s="298"/>
      <c r="O110" s="252" t="s">
        <v>639</v>
      </c>
      <c r="P110" s="271" t="s">
        <v>639</v>
      </c>
      <c r="Q110" s="254"/>
      <c r="R110" s="298"/>
      <c r="S110" s="252" t="s">
        <v>639</v>
      </c>
      <c r="T110" s="271" t="s">
        <v>639</v>
      </c>
      <c r="U110" s="254"/>
      <c r="V110" s="298"/>
      <c r="W110" s="252" t="s">
        <v>639</v>
      </c>
      <c r="X110" s="271" t="s">
        <v>639</v>
      </c>
      <c r="Y110" s="254"/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/>
      <c r="F111" s="298"/>
      <c r="G111" s="252" t="s">
        <v>639</v>
      </c>
      <c r="H111" s="271" t="s">
        <v>639</v>
      </c>
      <c r="I111" s="254"/>
      <c r="J111" s="298"/>
      <c r="K111" s="252" t="s">
        <v>639</v>
      </c>
      <c r="L111" s="271" t="s">
        <v>639</v>
      </c>
      <c r="M111" s="254"/>
      <c r="N111" s="298"/>
      <c r="O111" s="252" t="s">
        <v>639</v>
      </c>
      <c r="P111" s="271" t="s">
        <v>639</v>
      </c>
      <c r="Q111" s="254"/>
      <c r="R111" s="298"/>
      <c r="S111" s="252" t="s">
        <v>639</v>
      </c>
      <c r="T111" s="271" t="s">
        <v>639</v>
      </c>
      <c r="U111" s="254"/>
      <c r="V111" s="298"/>
      <c r="W111" s="252" t="s">
        <v>639</v>
      </c>
      <c r="X111" s="271" t="s">
        <v>639</v>
      </c>
      <c r="Y111" s="254"/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/>
      <c r="F112" s="298"/>
      <c r="G112" s="252" t="s">
        <v>639</v>
      </c>
      <c r="H112" s="271" t="s">
        <v>639</v>
      </c>
      <c r="I112" s="254"/>
      <c r="J112" s="298"/>
      <c r="K112" s="252" t="s">
        <v>639</v>
      </c>
      <c r="L112" s="271" t="s">
        <v>639</v>
      </c>
      <c r="M112" s="254"/>
      <c r="N112" s="298"/>
      <c r="O112" s="252" t="s">
        <v>639</v>
      </c>
      <c r="P112" s="271" t="s">
        <v>639</v>
      </c>
      <c r="Q112" s="254"/>
      <c r="R112" s="298"/>
      <c r="S112" s="252" t="s">
        <v>639</v>
      </c>
      <c r="T112" s="271" t="s">
        <v>639</v>
      </c>
      <c r="U112" s="254"/>
      <c r="V112" s="298"/>
      <c r="W112" s="252" t="s">
        <v>639</v>
      </c>
      <c r="X112" s="271" t="s">
        <v>639</v>
      </c>
      <c r="Y112" s="254"/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/>
      <c r="F113" s="298"/>
      <c r="G113" s="252" t="s">
        <v>639</v>
      </c>
      <c r="H113" s="271" t="s">
        <v>639</v>
      </c>
      <c r="I113" s="254"/>
      <c r="J113" s="298"/>
      <c r="K113" s="252" t="s">
        <v>639</v>
      </c>
      <c r="L113" s="271" t="s">
        <v>639</v>
      </c>
      <c r="M113" s="254"/>
      <c r="N113" s="298"/>
      <c r="O113" s="252" t="s">
        <v>639</v>
      </c>
      <c r="P113" s="271" t="s">
        <v>639</v>
      </c>
      <c r="Q113" s="254"/>
      <c r="R113" s="298"/>
      <c r="S113" s="252" t="s">
        <v>639</v>
      </c>
      <c r="T113" s="271" t="s">
        <v>639</v>
      </c>
      <c r="U113" s="254"/>
      <c r="V113" s="298"/>
      <c r="W113" s="252" t="s">
        <v>639</v>
      </c>
      <c r="X113" s="271" t="s">
        <v>639</v>
      </c>
      <c r="Y113" s="254"/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/>
      <c r="F114" s="298"/>
      <c r="G114" s="252" t="s">
        <v>639</v>
      </c>
      <c r="H114" s="271" t="s">
        <v>639</v>
      </c>
      <c r="I114" s="254"/>
      <c r="J114" s="298"/>
      <c r="K114" s="252" t="s">
        <v>639</v>
      </c>
      <c r="L114" s="271" t="s">
        <v>639</v>
      </c>
      <c r="M114" s="254"/>
      <c r="N114" s="298"/>
      <c r="O114" s="252" t="s">
        <v>639</v>
      </c>
      <c r="P114" s="271" t="s">
        <v>639</v>
      </c>
      <c r="Q114" s="254"/>
      <c r="R114" s="298"/>
      <c r="S114" s="252" t="s">
        <v>639</v>
      </c>
      <c r="T114" s="271" t="s">
        <v>639</v>
      </c>
      <c r="U114" s="254"/>
      <c r="V114" s="298"/>
      <c r="W114" s="252" t="s">
        <v>639</v>
      </c>
      <c r="X114" s="271" t="s">
        <v>639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6530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2311</v>
      </c>
      <c r="V136" s="521">
        <f>MOKUJI!J24</f>
        <v>45078</v>
      </c>
      <c r="W136" s="522"/>
      <c r="X136" s="522"/>
      <c r="Y136" s="522"/>
    </row>
    <row r="137" spans="1:25" s="395" customFormat="1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川上郡読売</v>
      </c>
      <c r="C151" s="314"/>
      <c r="D151" s="314"/>
      <c r="E151" s="314"/>
      <c r="F151" s="313" t="str">
        <f>IF(G4="","",CONCATENATE($A7,G4))</f>
        <v>川上郡朝日</v>
      </c>
      <c r="G151" s="314"/>
      <c r="H151" s="314"/>
      <c r="I151" s="314"/>
      <c r="J151" s="313" t="str">
        <f>IF(K4="","",CONCATENATE($A7,K4))</f>
        <v>川上郡毎日</v>
      </c>
      <c r="K151" s="314"/>
      <c r="L151" s="314"/>
      <c r="M151" s="314"/>
      <c r="N151" s="313" t="str">
        <f>IF(O4="","",CONCATENATE($A7,O4))</f>
        <v>川上郡北海道</v>
      </c>
      <c r="O151" s="314"/>
      <c r="P151" s="314"/>
      <c r="Q151" s="314"/>
      <c r="R151" s="313" t="str">
        <f>IF(S4="","",CONCATENATE($A7,S4))</f>
        <v>川上郡釧路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白糠郡読売</v>
      </c>
      <c r="C153" s="317"/>
      <c r="D153" s="317"/>
      <c r="E153" s="317"/>
      <c r="F153" s="316" t="str">
        <f>IF(G47="","",CONCATENATE($A50,G47))</f>
        <v>白糠郡朝日</v>
      </c>
      <c r="G153" s="317"/>
      <c r="H153" s="317"/>
      <c r="I153" s="317"/>
      <c r="J153" s="316" t="str">
        <f>IF(K47="","",CONCATENATE($A50,K47))</f>
        <v>白糠郡毎日</v>
      </c>
      <c r="K153" s="317"/>
      <c r="L153" s="317"/>
      <c r="M153" s="317"/>
      <c r="N153" s="316" t="str">
        <f>IF(O47="","",CONCATENATE($A50,O47))</f>
        <v>白糠郡北海道</v>
      </c>
      <c r="O153" s="317"/>
      <c r="P153" s="317"/>
      <c r="Q153" s="317"/>
      <c r="R153" s="316" t="str">
        <f>IF(S47="","",CONCATENATE($A50,S47))</f>
        <v>白糠郡釧路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3" t="s">
        <v>1901</v>
      </c>
      <c r="B1" s="514"/>
      <c r="C1" s="529" t="str">
        <f>MOKUJI!M29</f>
        <v>aaa</v>
      </c>
      <c r="D1" s="530"/>
      <c r="E1" s="530"/>
      <c r="F1" s="530"/>
      <c r="G1" s="531"/>
      <c r="H1" s="513" t="s">
        <v>1908</v>
      </c>
      <c r="I1" s="514"/>
      <c r="J1" s="527" t="str">
        <f>IF(MOKUJI!$M$31="","",MOKUJI!$M$31)</f>
        <v/>
      </c>
      <c r="K1" s="528"/>
      <c r="L1" s="528"/>
      <c r="M1" s="528"/>
      <c r="N1" s="525" t="str">
        <f>IF(J1="","",TEXT(J1,"（aaa）"))</f>
        <v/>
      </c>
      <c r="O1" s="526"/>
      <c r="P1" s="234" t="s">
        <v>1898</v>
      </c>
      <c r="Q1" s="519" t="str">
        <f>MOKUJI!M33</f>
        <v>ddd</v>
      </c>
      <c r="R1" s="520"/>
      <c r="S1" s="517" t="s">
        <v>1953</v>
      </c>
      <c r="T1" s="518"/>
      <c r="U1" s="515">
        <f>SUM(B135,F135,J135,N135,R135,V135)</f>
        <v>0</v>
      </c>
      <c r="V1" s="516"/>
      <c r="W1" s="509" t="str">
        <f>IF(U1=0,"",MOKUJI!M28)</f>
        <v/>
      </c>
      <c r="X1" s="510"/>
      <c r="Y1" s="235" t="s">
        <v>630</v>
      </c>
      <c r="Z1" s="402" t="s">
        <v>2059</v>
      </c>
    </row>
    <row r="2" spans="1:26" ht="19.899999999999999" customHeight="1">
      <c r="A2" s="513" t="s">
        <v>1954</v>
      </c>
      <c r="B2" s="514"/>
      <c r="C2" s="529" t="str">
        <f>MOKUJI!M30</f>
        <v>bbb</v>
      </c>
      <c r="D2" s="530"/>
      <c r="E2" s="530"/>
      <c r="F2" s="530"/>
      <c r="G2" s="531"/>
      <c r="H2" s="513" t="s">
        <v>1902</v>
      </c>
      <c r="I2" s="514"/>
      <c r="J2" s="532" t="str">
        <f>MOKUJI!M32</f>
        <v>ccc</v>
      </c>
      <c r="K2" s="533"/>
      <c r="L2" s="513" t="s">
        <v>1905</v>
      </c>
      <c r="M2" s="514"/>
      <c r="N2" s="523"/>
      <c r="O2" s="524"/>
      <c r="P2" s="513" t="s">
        <v>1899</v>
      </c>
      <c r="Q2" s="514"/>
      <c r="R2" s="511" t="str">
        <f>MOKUJI!M34</f>
        <v>eee</v>
      </c>
      <c r="S2" s="512"/>
      <c r="T2" s="512"/>
      <c r="U2" s="512"/>
      <c r="V2" s="512"/>
      <c r="W2" s="512"/>
      <c r="X2" s="512"/>
      <c r="Y2" s="237">
        <v>50</v>
      </c>
      <c r="Z2" s="402" t="s">
        <v>2061</v>
      </c>
    </row>
    <row r="3" spans="1:26" ht="13.5" customHeight="1">
      <c r="A3" s="319"/>
      <c r="Y3" s="239"/>
    </row>
    <row r="4" spans="1:26" s="243" customFormat="1" ht="12.75" customHeight="1">
      <c r="A4" s="240" t="s">
        <v>612</v>
      </c>
      <c r="B4" s="241" t="s">
        <v>631</v>
      </c>
      <c r="C4" s="493" t="s">
        <v>666</v>
      </c>
      <c r="D4" s="494"/>
      <c r="E4" s="495"/>
      <c r="F4" s="242" t="s">
        <v>632</v>
      </c>
      <c r="G4" s="493" t="s">
        <v>633</v>
      </c>
      <c r="H4" s="494"/>
      <c r="I4" s="495"/>
      <c r="J4" s="242" t="s">
        <v>634</v>
      </c>
      <c r="K4" s="493" t="s">
        <v>635</v>
      </c>
      <c r="L4" s="494"/>
      <c r="M4" s="495"/>
      <c r="N4" s="242" t="s">
        <v>636</v>
      </c>
      <c r="O4" s="493" t="s">
        <v>612</v>
      </c>
      <c r="P4" s="494"/>
      <c r="Q4" s="495"/>
      <c r="R4" s="242">
        <v>14</v>
      </c>
      <c r="S4" s="493" t="s">
        <v>54</v>
      </c>
      <c r="T4" s="494"/>
      <c r="U4" s="495"/>
      <c r="V4" s="242"/>
      <c r="W4" s="493"/>
      <c r="X4" s="494"/>
      <c r="Y4" s="495"/>
    </row>
    <row r="5" spans="1:26" s="243" customFormat="1" ht="12.75" customHeight="1">
      <c r="A5" s="244">
        <v>1</v>
      </c>
      <c r="B5" s="245" t="s">
        <v>640</v>
      </c>
      <c r="C5" s="246" t="s">
        <v>641</v>
      </c>
      <c r="D5" s="247" t="s">
        <v>642</v>
      </c>
      <c r="E5" s="248"/>
      <c r="F5" s="245" t="s">
        <v>640</v>
      </c>
      <c r="G5" s="246" t="s">
        <v>641</v>
      </c>
      <c r="H5" s="247" t="s">
        <v>642</v>
      </c>
      <c r="I5" s="248"/>
      <c r="J5" s="245" t="s">
        <v>640</v>
      </c>
      <c r="K5" s="246" t="s">
        <v>641</v>
      </c>
      <c r="L5" s="247" t="s">
        <v>642</v>
      </c>
      <c r="M5" s="248"/>
      <c r="N5" s="245" t="s">
        <v>640</v>
      </c>
      <c r="O5" s="246" t="s">
        <v>641</v>
      </c>
      <c r="P5" s="247" t="s">
        <v>642</v>
      </c>
      <c r="Q5" s="248"/>
      <c r="R5" s="245" t="s">
        <v>640</v>
      </c>
      <c r="S5" s="246" t="s">
        <v>641</v>
      </c>
      <c r="T5" s="247" t="s">
        <v>642</v>
      </c>
      <c r="U5" s="248"/>
      <c r="V5" s="245" t="s">
        <v>640</v>
      </c>
      <c r="W5" s="246" t="s">
        <v>641</v>
      </c>
      <c r="X5" s="247" t="s">
        <v>642</v>
      </c>
      <c r="Y5" s="249"/>
    </row>
    <row r="6" spans="1:26" s="256" customFormat="1" ht="12.75" customHeight="1">
      <c r="A6" s="250">
        <v>223</v>
      </c>
      <c r="B6" s="351" t="s">
        <v>1852</v>
      </c>
      <c r="C6" s="252" t="s">
        <v>499</v>
      </c>
      <c r="D6" s="253">
        <v>60</v>
      </c>
      <c r="E6" s="254">
        <v>0</v>
      </c>
      <c r="F6" s="351" t="s">
        <v>1853</v>
      </c>
      <c r="G6" s="252" t="s">
        <v>2310</v>
      </c>
      <c r="H6" s="253">
        <v>90</v>
      </c>
      <c r="I6" s="254">
        <v>0</v>
      </c>
      <c r="J6" s="351"/>
      <c r="K6" s="252" t="s">
        <v>639</v>
      </c>
      <c r="L6" s="253" t="s">
        <v>639</v>
      </c>
      <c r="M6" s="254" t="s">
        <v>639</v>
      </c>
      <c r="N6" s="352" t="s">
        <v>1854</v>
      </c>
      <c r="O6" s="252" t="s">
        <v>2283</v>
      </c>
      <c r="P6" s="253">
        <v>155</v>
      </c>
      <c r="Q6" s="254">
        <v>0</v>
      </c>
      <c r="R6" s="352" t="s">
        <v>1855</v>
      </c>
      <c r="S6" s="252" t="s">
        <v>584</v>
      </c>
      <c r="T6" s="253">
        <v>1410</v>
      </c>
      <c r="U6" s="254">
        <v>0</v>
      </c>
      <c r="V6" s="251"/>
      <c r="W6" s="252"/>
      <c r="X6" s="253" t="s">
        <v>639</v>
      </c>
      <c r="Y6" s="254" t="s">
        <v>639</v>
      </c>
    </row>
    <row r="7" spans="1:26" s="256" customFormat="1" ht="12.75" customHeight="1">
      <c r="A7" s="496" t="s">
        <v>61</v>
      </c>
      <c r="B7" s="270"/>
      <c r="C7" s="252" t="s">
        <v>639</v>
      </c>
      <c r="D7" s="253" t="s">
        <v>639</v>
      </c>
      <c r="E7" s="254" t="s">
        <v>639</v>
      </c>
      <c r="F7" s="270"/>
      <c r="G7" s="252" t="s">
        <v>639</v>
      </c>
      <c r="H7" s="253" t="s">
        <v>639</v>
      </c>
      <c r="I7" s="254" t="s">
        <v>639</v>
      </c>
      <c r="J7" s="270"/>
      <c r="K7" s="252" t="s">
        <v>639</v>
      </c>
      <c r="L7" s="253" t="s">
        <v>639</v>
      </c>
      <c r="M7" s="254" t="s">
        <v>639</v>
      </c>
      <c r="N7" s="351" t="s">
        <v>1856</v>
      </c>
      <c r="O7" s="252" t="s">
        <v>2284</v>
      </c>
      <c r="P7" s="253">
        <v>215</v>
      </c>
      <c r="Q7" s="254">
        <v>0</v>
      </c>
      <c r="R7" s="270"/>
      <c r="S7" s="252" t="s">
        <v>639</v>
      </c>
      <c r="T7" s="253" t="s">
        <v>639</v>
      </c>
      <c r="U7" s="254" t="s">
        <v>639</v>
      </c>
      <c r="V7" s="255"/>
      <c r="W7" s="252" t="s">
        <v>639</v>
      </c>
      <c r="X7" s="253" t="s">
        <v>639</v>
      </c>
      <c r="Y7" s="254" t="s">
        <v>639</v>
      </c>
    </row>
    <row r="8" spans="1:26" s="256" customFormat="1" ht="12.75" customHeight="1">
      <c r="A8" s="496"/>
      <c r="B8" s="270"/>
      <c r="C8" s="252" t="s">
        <v>639</v>
      </c>
      <c r="D8" s="253" t="s">
        <v>639</v>
      </c>
      <c r="E8" s="254" t="s">
        <v>639</v>
      </c>
      <c r="F8" s="270"/>
      <c r="G8" s="252" t="s">
        <v>639</v>
      </c>
      <c r="H8" s="253" t="s">
        <v>639</v>
      </c>
      <c r="I8" s="254" t="s">
        <v>639</v>
      </c>
      <c r="J8" s="270"/>
      <c r="K8" s="252" t="s">
        <v>639</v>
      </c>
      <c r="L8" s="253" t="s">
        <v>639</v>
      </c>
      <c r="M8" s="254" t="s">
        <v>639</v>
      </c>
      <c r="N8" s="351" t="s">
        <v>1857</v>
      </c>
      <c r="O8" s="252" t="s">
        <v>2285</v>
      </c>
      <c r="P8" s="253">
        <v>2635</v>
      </c>
      <c r="Q8" s="254">
        <v>0</v>
      </c>
      <c r="R8" s="270"/>
      <c r="S8" s="252" t="s">
        <v>639</v>
      </c>
      <c r="T8" s="253" t="s">
        <v>639</v>
      </c>
      <c r="U8" s="254" t="s">
        <v>639</v>
      </c>
      <c r="V8" s="255"/>
      <c r="W8" s="252" t="s">
        <v>639</v>
      </c>
      <c r="X8" s="253" t="s">
        <v>639</v>
      </c>
      <c r="Y8" s="254" t="s">
        <v>639</v>
      </c>
    </row>
    <row r="9" spans="1:26" s="256" customFormat="1" ht="12.75" customHeight="1">
      <c r="A9" s="496"/>
      <c r="B9" s="270"/>
      <c r="C9" s="252" t="s">
        <v>639</v>
      </c>
      <c r="D9" s="253" t="s">
        <v>639</v>
      </c>
      <c r="E9" s="254" t="s">
        <v>639</v>
      </c>
      <c r="F9" s="270"/>
      <c r="G9" s="252" t="s">
        <v>639</v>
      </c>
      <c r="H9" s="253" t="s">
        <v>639</v>
      </c>
      <c r="I9" s="254" t="s">
        <v>639</v>
      </c>
      <c r="J9" s="270"/>
      <c r="K9" s="252" t="s">
        <v>639</v>
      </c>
      <c r="L9" s="253" t="s">
        <v>639</v>
      </c>
      <c r="M9" s="254" t="s">
        <v>639</v>
      </c>
      <c r="N9" s="351" t="s">
        <v>1858</v>
      </c>
      <c r="O9" s="252" t="s">
        <v>2286</v>
      </c>
      <c r="P9" s="253">
        <v>2690</v>
      </c>
      <c r="Q9" s="254">
        <v>0</v>
      </c>
      <c r="R9" s="270"/>
      <c r="S9" s="252" t="s">
        <v>639</v>
      </c>
      <c r="T9" s="253" t="s">
        <v>639</v>
      </c>
      <c r="U9" s="254" t="s">
        <v>639</v>
      </c>
      <c r="V9" s="255"/>
      <c r="W9" s="252" t="s">
        <v>639</v>
      </c>
      <c r="X9" s="253" t="s">
        <v>639</v>
      </c>
      <c r="Y9" s="254" t="s">
        <v>639</v>
      </c>
    </row>
    <row r="10" spans="1:26" s="256" customFormat="1" ht="12.75" customHeight="1">
      <c r="A10" s="496"/>
      <c r="B10" s="270"/>
      <c r="C10" s="252" t="s">
        <v>639</v>
      </c>
      <c r="D10" s="253" t="s">
        <v>639</v>
      </c>
      <c r="E10" s="254" t="s">
        <v>639</v>
      </c>
      <c r="F10" s="270"/>
      <c r="G10" s="252" t="s">
        <v>639</v>
      </c>
      <c r="H10" s="253" t="s">
        <v>639</v>
      </c>
      <c r="I10" s="254" t="s">
        <v>639</v>
      </c>
      <c r="J10" s="270"/>
      <c r="K10" s="252" t="s">
        <v>639</v>
      </c>
      <c r="L10" s="253" t="s">
        <v>639</v>
      </c>
      <c r="M10" s="254" t="s">
        <v>639</v>
      </c>
      <c r="N10" s="351" t="s">
        <v>1859</v>
      </c>
      <c r="O10" s="252" t="s">
        <v>2287</v>
      </c>
      <c r="P10" s="253">
        <v>135</v>
      </c>
      <c r="Q10" s="254">
        <v>0</v>
      </c>
      <c r="R10" s="270"/>
      <c r="S10" s="252" t="s">
        <v>639</v>
      </c>
      <c r="T10" s="253" t="s">
        <v>639</v>
      </c>
      <c r="U10" s="254" t="s">
        <v>639</v>
      </c>
      <c r="V10" s="255"/>
      <c r="W10" s="252" t="s">
        <v>639</v>
      </c>
      <c r="X10" s="253" t="s">
        <v>639</v>
      </c>
      <c r="Y10" s="254" t="s">
        <v>639</v>
      </c>
    </row>
    <row r="11" spans="1:26" s="256" customFormat="1" ht="12.75" customHeight="1">
      <c r="A11" s="496"/>
      <c r="B11" s="270"/>
      <c r="C11" s="252" t="s">
        <v>639</v>
      </c>
      <c r="D11" s="253" t="s">
        <v>639</v>
      </c>
      <c r="E11" s="254" t="s">
        <v>639</v>
      </c>
      <c r="F11" s="270"/>
      <c r="G11" s="252" t="s">
        <v>639</v>
      </c>
      <c r="H11" s="253" t="s">
        <v>639</v>
      </c>
      <c r="I11" s="254" t="s">
        <v>639</v>
      </c>
      <c r="J11" s="270"/>
      <c r="K11" s="252" t="s">
        <v>639</v>
      </c>
      <c r="L11" s="253" t="s">
        <v>639</v>
      </c>
      <c r="M11" s="254" t="s">
        <v>639</v>
      </c>
      <c r="N11" s="351"/>
      <c r="O11" s="252" t="s">
        <v>639</v>
      </c>
      <c r="P11" s="253" t="s">
        <v>639</v>
      </c>
      <c r="Q11" s="254" t="s">
        <v>639</v>
      </c>
      <c r="R11" s="270"/>
      <c r="S11" s="252" t="s">
        <v>639</v>
      </c>
      <c r="T11" s="253" t="s">
        <v>639</v>
      </c>
      <c r="U11" s="254" t="s">
        <v>639</v>
      </c>
      <c r="V11" s="255"/>
      <c r="W11" s="252" t="s">
        <v>639</v>
      </c>
      <c r="X11" s="253" t="s">
        <v>639</v>
      </c>
      <c r="Y11" s="254" t="s">
        <v>639</v>
      </c>
    </row>
    <row r="12" spans="1:26" s="256" customFormat="1" ht="12.75" customHeight="1">
      <c r="A12" s="496"/>
      <c r="B12" s="270"/>
      <c r="C12" s="252" t="s">
        <v>639</v>
      </c>
      <c r="D12" s="253" t="s">
        <v>639</v>
      </c>
      <c r="E12" s="254" t="s">
        <v>639</v>
      </c>
      <c r="F12" s="270"/>
      <c r="G12" s="252" t="s">
        <v>639</v>
      </c>
      <c r="H12" s="253" t="s">
        <v>639</v>
      </c>
      <c r="I12" s="254" t="s">
        <v>639</v>
      </c>
      <c r="J12" s="270"/>
      <c r="K12" s="252" t="s">
        <v>639</v>
      </c>
      <c r="L12" s="253" t="s">
        <v>639</v>
      </c>
      <c r="M12" s="254" t="s">
        <v>639</v>
      </c>
      <c r="N12" s="270"/>
      <c r="O12" s="252" t="s">
        <v>639</v>
      </c>
      <c r="P12" s="253" t="s">
        <v>639</v>
      </c>
      <c r="Q12" s="254" t="s">
        <v>639</v>
      </c>
      <c r="R12" s="270"/>
      <c r="S12" s="252" t="s">
        <v>639</v>
      </c>
      <c r="T12" s="253" t="s">
        <v>639</v>
      </c>
      <c r="U12" s="254" t="s">
        <v>639</v>
      </c>
      <c r="V12" s="255"/>
      <c r="W12" s="252" t="s">
        <v>639</v>
      </c>
      <c r="X12" s="253" t="s">
        <v>639</v>
      </c>
      <c r="Y12" s="254" t="s">
        <v>639</v>
      </c>
    </row>
    <row r="13" spans="1:26" s="256" customFormat="1" ht="12.75" hidden="1" customHeight="1">
      <c r="A13" s="496"/>
      <c r="B13" s="270"/>
      <c r="C13" s="252" t="s">
        <v>639</v>
      </c>
      <c r="D13" s="253" t="s">
        <v>639</v>
      </c>
      <c r="E13" s="254" t="s">
        <v>639</v>
      </c>
      <c r="F13" s="258"/>
      <c r="G13" s="252" t="s">
        <v>639</v>
      </c>
      <c r="H13" s="253" t="s">
        <v>639</v>
      </c>
      <c r="I13" s="254" t="s">
        <v>639</v>
      </c>
      <c r="J13" s="258"/>
      <c r="K13" s="252" t="s">
        <v>639</v>
      </c>
      <c r="L13" s="253" t="s">
        <v>639</v>
      </c>
      <c r="M13" s="254" t="s">
        <v>639</v>
      </c>
      <c r="N13" s="270"/>
      <c r="O13" s="252" t="s">
        <v>639</v>
      </c>
      <c r="P13" s="253" t="s">
        <v>639</v>
      </c>
      <c r="Q13" s="254" t="s">
        <v>639</v>
      </c>
      <c r="R13" s="270"/>
      <c r="S13" s="252" t="s">
        <v>639</v>
      </c>
      <c r="T13" s="253" t="s">
        <v>639</v>
      </c>
      <c r="U13" s="254" t="s">
        <v>639</v>
      </c>
      <c r="V13" s="255"/>
      <c r="W13" s="252" t="s">
        <v>639</v>
      </c>
      <c r="X13" s="253" t="s">
        <v>639</v>
      </c>
      <c r="Y13" s="254" t="s">
        <v>639</v>
      </c>
    </row>
    <row r="14" spans="1:26" s="256" customFormat="1" ht="12.75" hidden="1" customHeight="1">
      <c r="A14" s="496"/>
      <c r="B14" s="270"/>
      <c r="C14" s="252" t="s">
        <v>639</v>
      </c>
      <c r="D14" s="253" t="s">
        <v>639</v>
      </c>
      <c r="E14" s="254" t="s">
        <v>639</v>
      </c>
      <c r="F14" s="258"/>
      <c r="G14" s="252" t="s">
        <v>639</v>
      </c>
      <c r="H14" s="253" t="s">
        <v>639</v>
      </c>
      <c r="I14" s="254" t="s">
        <v>639</v>
      </c>
      <c r="J14" s="258"/>
      <c r="K14" s="252" t="s">
        <v>639</v>
      </c>
      <c r="L14" s="253" t="s">
        <v>639</v>
      </c>
      <c r="M14" s="254" t="s">
        <v>639</v>
      </c>
      <c r="N14" s="270"/>
      <c r="O14" s="252" t="s">
        <v>639</v>
      </c>
      <c r="P14" s="253" t="s">
        <v>639</v>
      </c>
      <c r="Q14" s="254" t="s">
        <v>639</v>
      </c>
      <c r="R14" s="270"/>
      <c r="S14" s="252" t="s">
        <v>639</v>
      </c>
      <c r="T14" s="253" t="s">
        <v>639</v>
      </c>
      <c r="U14" s="254" t="s">
        <v>639</v>
      </c>
      <c r="V14" s="255"/>
      <c r="W14" s="252" t="s">
        <v>639</v>
      </c>
      <c r="X14" s="253" t="s">
        <v>639</v>
      </c>
      <c r="Y14" s="254" t="s">
        <v>639</v>
      </c>
    </row>
    <row r="15" spans="1:26" s="256" customFormat="1" ht="12.75" hidden="1" customHeight="1">
      <c r="A15" s="257"/>
      <c r="B15" s="258"/>
      <c r="C15" s="252" t="s">
        <v>639</v>
      </c>
      <c r="D15" s="253" t="s">
        <v>639</v>
      </c>
      <c r="E15" s="254" t="s">
        <v>639</v>
      </c>
      <c r="F15" s="258"/>
      <c r="G15" s="252" t="s">
        <v>639</v>
      </c>
      <c r="H15" s="253" t="s">
        <v>639</v>
      </c>
      <c r="I15" s="254" t="s">
        <v>639</v>
      </c>
      <c r="J15" s="258"/>
      <c r="K15" s="252" t="s">
        <v>639</v>
      </c>
      <c r="L15" s="253" t="s">
        <v>639</v>
      </c>
      <c r="M15" s="254" t="s">
        <v>639</v>
      </c>
      <c r="N15" s="270"/>
      <c r="O15" s="252" t="s">
        <v>639</v>
      </c>
      <c r="P15" s="253" t="s">
        <v>639</v>
      </c>
      <c r="Q15" s="254" t="s">
        <v>639</v>
      </c>
      <c r="R15" s="270"/>
      <c r="S15" s="252" t="s">
        <v>639</v>
      </c>
      <c r="T15" s="253" t="s">
        <v>639</v>
      </c>
      <c r="U15" s="254" t="s">
        <v>639</v>
      </c>
      <c r="V15" s="255"/>
      <c r="W15" s="252" t="s">
        <v>639</v>
      </c>
      <c r="X15" s="253" t="s">
        <v>639</v>
      </c>
      <c r="Y15" s="254" t="s">
        <v>639</v>
      </c>
    </row>
    <row r="16" spans="1:26" s="256" customFormat="1" ht="12.75" hidden="1" customHeight="1">
      <c r="A16" s="257"/>
      <c r="B16" s="258"/>
      <c r="C16" s="252" t="s">
        <v>639</v>
      </c>
      <c r="D16" s="253" t="s">
        <v>639</v>
      </c>
      <c r="E16" s="254" t="s">
        <v>639</v>
      </c>
      <c r="F16" s="258"/>
      <c r="G16" s="252" t="s">
        <v>639</v>
      </c>
      <c r="H16" s="253" t="s">
        <v>639</v>
      </c>
      <c r="I16" s="254" t="s">
        <v>639</v>
      </c>
      <c r="J16" s="258"/>
      <c r="K16" s="252" t="s">
        <v>639</v>
      </c>
      <c r="L16" s="253" t="s">
        <v>639</v>
      </c>
      <c r="M16" s="254" t="s">
        <v>639</v>
      </c>
      <c r="N16" s="270"/>
      <c r="O16" s="252" t="s">
        <v>639</v>
      </c>
      <c r="P16" s="253" t="s">
        <v>639</v>
      </c>
      <c r="Q16" s="254" t="s">
        <v>639</v>
      </c>
      <c r="R16" s="270"/>
      <c r="S16" s="252" t="s">
        <v>639</v>
      </c>
      <c r="T16" s="253" t="s">
        <v>639</v>
      </c>
      <c r="U16" s="254" t="s">
        <v>639</v>
      </c>
      <c r="V16" s="255"/>
      <c r="W16" s="252" t="s">
        <v>639</v>
      </c>
      <c r="X16" s="253" t="s">
        <v>639</v>
      </c>
      <c r="Y16" s="254" t="s">
        <v>639</v>
      </c>
    </row>
    <row r="17" spans="1:25" s="256" customFormat="1" ht="12.75" hidden="1" customHeight="1">
      <c r="A17" s="257"/>
      <c r="B17" s="258"/>
      <c r="C17" s="252" t="s">
        <v>639</v>
      </c>
      <c r="D17" s="253" t="s">
        <v>639</v>
      </c>
      <c r="E17" s="254" t="s">
        <v>639</v>
      </c>
      <c r="F17" s="258"/>
      <c r="G17" s="252" t="s">
        <v>639</v>
      </c>
      <c r="H17" s="253" t="s">
        <v>639</v>
      </c>
      <c r="I17" s="254" t="s">
        <v>639</v>
      </c>
      <c r="J17" s="258"/>
      <c r="K17" s="252" t="s">
        <v>639</v>
      </c>
      <c r="L17" s="253" t="s">
        <v>639</v>
      </c>
      <c r="M17" s="254" t="s">
        <v>639</v>
      </c>
      <c r="N17" s="270"/>
      <c r="O17" s="252" t="s">
        <v>639</v>
      </c>
      <c r="P17" s="253" t="s">
        <v>639</v>
      </c>
      <c r="Q17" s="254" t="s">
        <v>639</v>
      </c>
      <c r="R17" s="270"/>
      <c r="S17" s="252" t="s">
        <v>639</v>
      </c>
      <c r="T17" s="253" t="s">
        <v>639</v>
      </c>
      <c r="U17" s="254" t="s">
        <v>639</v>
      </c>
      <c r="V17" s="255"/>
      <c r="W17" s="252" t="s">
        <v>639</v>
      </c>
      <c r="X17" s="253" t="s">
        <v>639</v>
      </c>
      <c r="Y17" s="254" t="s">
        <v>639</v>
      </c>
    </row>
    <row r="18" spans="1:25" s="256" customFormat="1" ht="12.75" hidden="1" customHeight="1">
      <c r="A18" s="257"/>
      <c r="B18" s="258"/>
      <c r="C18" s="252" t="s">
        <v>639</v>
      </c>
      <c r="D18" s="253" t="s">
        <v>639</v>
      </c>
      <c r="E18" s="254" t="s">
        <v>639</v>
      </c>
      <c r="F18" s="258"/>
      <c r="G18" s="252" t="s">
        <v>639</v>
      </c>
      <c r="H18" s="253" t="s">
        <v>639</v>
      </c>
      <c r="I18" s="254" t="s">
        <v>639</v>
      </c>
      <c r="J18" s="258"/>
      <c r="K18" s="252" t="s">
        <v>639</v>
      </c>
      <c r="L18" s="253" t="s">
        <v>639</v>
      </c>
      <c r="M18" s="254" t="s">
        <v>639</v>
      </c>
      <c r="N18" s="258"/>
      <c r="O18" s="252" t="s">
        <v>639</v>
      </c>
      <c r="P18" s="253" t="s">
        <v>639</v>
      </c>
      <c r="Q18" s="254" t="s">
        <v>639</v>
      </c>
      <c r="R18" s="258"/>
      <c r="S18" s="252" t="s">
        <v>639</v>
      </c>
      <c r="T18" s="253" t="s">
        <v>639</v>
      </c>
      <c r="U18" s="254" t="s">
        <v>639</v>
      </c>
      <c r="V18" s="255"/>
      <c r="W18" s="252" t="s">
        <v>639</v>
      </c>
      <c r="X18" s="253" t="s">
        <v>639</v>
      </c>
      <c r="Y18" s="254" t="s">
        <v>639</v>
      </c>
    </row>
    <row r="19" spans="1:25" s="256" customFormat="1" ht="12.75" hidden="1" customHeight="1">
      <c r="A19" s="257"/>
      <c r="B19" s="258"/>
      <c r="C19" s="252" t="s">
        <v>639</v>
      </c>
      <c r="D19" s="253" t="s">
        <v>639</v>
      </c>
      <c r="E19" s="254" t="s">
        <v>639</v>
      </c>
      <c r="F19" s="258"/>
      <c r="G19" s="252" t="s">
        <v>639</v>
      </c>
      <c r="H19" s="253" t="s">
        <v>639</v>
      </c>
      <c r="I19" s="254" t="s">
        <v>639</v>
      </c>
      <c r="J19" s="258"/>
      <c r="K19" s="252" t="s">
        <v>639</v>
      </c>
      <c r="L19" s="253" t="s">
        <v>639</v>
      </c>
      <c r="M19" s="254" t="s">
        <v>639</v>
      </c>
      <c r="N19" s="258"/>
      <c r="O19" s="252" t="s">
        <v>639</v>
      </c>
      <c r="P19" s="253" t="s">
        <v>639</v>
      </c>
      <c r="Q19" s="254" t="s">
        <v>639</v>
      </c>
      <c r="R19" s="258"/>
      <c r="S19" s="252" t="s">
        <v>639</v>
      </c>
      <c r="T19" s="253" t="s">
        <v>639</v>
      </c>
      <c r="U19" s="254" t="s">
        <v>639</v>
      </c>
      <c r="V19" s="255"/>
      <c r="W19" s="252" t="s">
        <v>639</v>
      </c>
      <c r="X19" s="253" t="s">
        <v>639</v>
      </c>
      <c r="Y19" s="254" t="s">
        <v>639</v>
      </c>
    </row>
    <row r="20" spans="1:25" s="256" customFormat="1" ht="12.75" hidden="1" customHeight="1">
      <c r="A20" s="257"/>
      <c r="B20" s="258"/>
      <c r="C20" s="252" t="s">
        <v>639</v>
      </c>
      <c r="D20" s="253" t="s">
        <v>639</v>
      </c>
      <c r="E20" s="254" t="s">
        <v>639</v>
      </c>
      <c r="F20" s="258"/>
      <c r="G20" s="252" t="s">
        <v>639</v>
      </c>
      <c r="H20" s="253" t="s">
        <v>639</v>
      </c>
      <c r="I20" s="254" t="s">
        <v>639</v>
      </c>
      <c r="J20" s="258"/>
      <c r="K20" s="252" t="s">
        <v>639</v>
      </c>
      <c r="L20" s="253" t="s">
        <v>639</v>
      </c>
      <c r="M20" s="254" t="s">
        <v>639</v>
      </c>
      <c r="N20" s="258"/>
      <c r="O20" s="252" t="s">
        <v>639</v>
      </c>
      <c r="P20" s="253" t="s">
        <v>639</v>
      </c>
      <c r="Q20" s="254" t="s">
        <v>639</v>
      </c>
      <c r="R20" s="258"/>
      <c r="S20" s="252" t="s">
        <v>639</v>
      </c>
      <c r="T20" s="253" t="s">
        <v>639</v>
      </c>
      <c r="U20" s="254" t="s">
        <v>639</v>
      </c>
      <c r="V20" s="255"/>
      <c r="W20" s="252" t="s">
        <v>639</v>
      </c>
      <c r="X20" s="253" t="s">
        <v>639</v>
      </c>
      <c r="Y20" s="254" t="s">
        <v>639</v>
      </c>
    </row>
    <row r="21" spans="1:25" s="256" customFormat="1" ht="12.75" hidden="1" customHeight="1">
      <c r="A21" s="257"/>
      <c r="B21" s="258"/>
      <c r="C21" s="252" t="s">
        <v>639</v>
      </c>
      <c r="D21" s="253" t="s">
        <v>639</v>
      </c>
      <c r="E21" s="254" t="s">
        <v>639</v>
      </c>
      <c r="F21" s="258"/>
      <c r="G21" s="252" t="s">
        <v>639</v>
      </c>
      <c r="H21" s="253" t="s">
        <v>639</v>
      </c>
      <c r="I21" s="254" t="s">
        <v>639</v>
      </c>
      <c r="J21" s="258"/>
      <c r="K21" s="252" t="s">
        <v>639</v>
      </c>
      <c r="L21" s="253" t="s">
        <v>639</v>
      </c>
      <c r="M21" s="254" t="s">
        <v>639</v>
      </c>
      <c r="N21" s="258"/>
      <c r="O21" s="252" t="s">
        <v>639</v>
      </c>
      <c r="P21" s="253" t="s">
        <v>639</v>
      </c>
      <c r="Q21" s="254" t="s">
        <v>639</v>
      </c>
      <c r="R21" s="258"/>
      <c r="S21" s="252" t="s">
        <v>639</v>
      </c>
      <c r="T21" s="253" t="s">
        <v>639</v>
      </c>
      <c r="U21" s="254" t="s">
        <v>639</v>
      </c>
      <c r="V21" s="255"/>
      <c r="W21" s="252" t="s">
        <v>639</v>
      </c>
      <c r="X21" s="253" t="s">
        <v>639</v>
      </c>
      <c r="Y21" s="254" t="s">
        <v>639</v>
      </c>
    </row>
    <row r="22" spans="1:25" s="256" customFormat="1" ht="12.75" hidden="1" customHeight="1">
      <c r="A22" s="257"/>
      <c r="B22" s="258"/>
      <c r="C22" s="252" t="s">
        <v>639</v>
      </c>
      <c r="D22" s="253" t="s">
        <v>639</v>
      </c>
      <c r="E22" s="254" t="s">
        <v>639</v>
      </c>
      <c r="F22" s="258"/>
      <c r="G22" s="252" t="s">
        <v>639</v>
      </c>
      <c r="H22" s="253" t="s">
        <v>639</v>
      </c>
      <c r="I22" s="254" t="s">
        <v>639</v>
      </c>
      <c r="J22" s="258"/>
      <c r="K22" s="252" t="s">
        <v>639</v>
      </c>
      <c r="L22" s="253" t="s">
        <v>639</v>
      </c>
      <c r="M22" s="254" t="s">
        <v>639</v>
      </c>
      <c r="N22" s="258"/>
      <c r="O22" s="252" t="s">
        <v>639</v>
      </c>
      <c r="P22" s="253" t="s">
        <v>639</v>
      </c>
      <c r="Q22" s="254" t="s">
        <v>639</v>
      </c>
      <c r="R22" s="258"/>
      <c r="S22" s="252" t="s">
        <v>639</v>
      </c>
      <c r="T22" s="253" t="s">
        <v>639</v>
      </c>
      <c r="U22" s="254" t="s">
        <v>639</v>
      </c>
      <c r="V22" s="255"/>
      <c r="W22" s="252" t="s">
        <v>639</v>
      </c>
      <c r="X22" s="253" t="s">
        <v>639</v>
      </c>
      <c r="Y22" s="254" t="s">
        <v>639</v>
      </c>
    </row>
    <row r="23" spans="1:25" s="256" customFormat="1" ht="12.75" hidden="1" customHeight="1">
      <c r="A23" s="257"/>
      <c r="B23" s="258"/>
      <c r="C23" s="252" t="s">
        <v>639</v>
      </c>
      <c r="D23" s="253" t="s">
        <v>639</v>
      </c>
      <c r="E23" s="254" t="s">
        <v>639</v>
      </c>
      <c r="F23" s="258"/>
      <c r="G23" s="252" t="s">
        <v>639</v>
      </c>
      <c r="H23" s="253" t="s">
        <v>639</v>
      </c>
      <c r="I23" s="254" t="s">
        <v>639</v>
      </c>
      <c r="J23" s="258"/>
      <c r="K23" s="252" t="s">
        <v>639</v>
      </c>
      <c r="L23" s="253" t="s">
        <v>639</v>
      </c>
      <c r="M23" s="254" t="s">
        <v>639</v>
      </c>
      <c r="N23" s="258"/>
      <c r="O23" s="252" t="s">
        <v>639</v>
      </c>
      <c r="P23" s="253" t="s">
        <v>639</v>
      </c>
      <c r="Q23" s="254" t="s">
        <v>639</v>
      </c>
      <c r="R23" s="258"/>
      <c r="S23" s="252" t="s">
        <v>639</v>
      </c>
      <c r="T23" s="253" t="s">
        <v>639</v>
      </c>
      <c r="U23" s="254" t="s">
        <v>639</v>
      </c>
      <c r="V23" s="255"/>
      <c r="W23" s="252" t="s">
        <v>639</v>
      </c>
      <c r="X23" s="253" t="s">
        <v>639</v>
      </c>
      <c r="Y23" s="254" t="s">
        <v>639</v>
      </c>
    </row>
    <row r="24" spans="1:25" s="256" customFormat="1" ht="12.75" hidden="1" customHeight="1">
      <c r="A24" s="257"/>
      <c r="B24" s="258"/>
      <c r="C24" s="252" t="s">
        <v>639</v>
      </c>
      <c r="D24" s="253" t="s">
        <v>639</v>
      </c>
      <c r="E24" s="254" t="s">
        <v>639</v>
      </c>
      <c r="F24" s="258"/>
      <c r="G24" s="252" t="s">
        <v>639</v>
      </c>
      <c r="H24" s="253" t="s">
        <v>639</v>
      </c>
      <c r="I24" s="254" t="s">
        <v>639</v>
      </c>
      <c r="J24" s="258"/>
      <c r="K24" s="252" t="s">
        <v>639</v>
      </c>
      <c r="L24" s="253" t="s">
        <v>639</v>
      </c>
      <c r="M24" s="254" t="s">
        <v>639</v>
      </c>
      <c r="N24" s="258"/>
      <c r="O24" s="252" t="s">
        <v>639</v>
      </c>
      <c r="P24" s="253" t="s">
        <v>639</v>
      </c>
      <c r="Q24" s="254" t="s">
        <v>639</v>
      </c>
      <c r="R24" s="258"/>
      <c r="S24" s="252" t="s">
        <v>639</v>
      </c>
      <c r="T24" s="253" t="s">
        <v>639</v>
      </c>
      <c r="U24" s="254" t="s">
        <v>639</v>
      </c>
      <c r="V24" s="255"/>
      <c r="W24" s="252" t="s">
        <v>639</v>
      </c>
      <c r="X24" s="253" t="s">
        <v>639</v>
      </c>
      <c r="Y24" s="254" t="s">
        <v>639</v>
      </c>
    </row>
    <row r="25" spans="1:25" s="256" customFormat="1" ht="12.75" hidden="1" customHeight="1">
      <c r="A25" s="257"/>
      <c r="B25" s="258"/>
      <c r="C25" s="252" t="s">
        <v>639</v>
      </c>
      <c r="D25" s="253" t="s">
        <v>639</v>
      </c>
      <c r="E25" s="254" t="s">
        <v>639</v>
      </c>
      <c r="F25" s="258"/>
      <c r="G25" s="252" t="s">
        <v>639</v>
      </c>
      <c r="H25" s="253" t="s">
        <v>639</v>
      </c>
      <c r="I25" s="254" t="s">
        <v>639</v>
      </c>
      <c r="J25" s="258"/>
      <c r="K25" s="252" t="s">
        <v>639</v>
      </c>
      <c r="L25" s="253" t="s">
        <v>639</v>
      </c>
      <c r="M25" s="254" t="s">
        <v>639</v>
      </c>
      <c r="N25" s="258"/>
      <c r="O25" s="252" t="s">
        <v>639</v>
      </c>
      <c r="P25" s="253" t="s">
        <v>639</v>
      </c>
      <c r="Q25" s="254" t="s">
        <v>639</v>
      </c>
      <c r="R25" s="258"/>
      <c r="S25" s="252" t="s">
        <v>639</v>
      </c>
      <c r="T25" s="253" t="s">
        <v>639</v>
      </c>
      <c r="U25" s="254" t="s">
        <v>639</v>
      </c>
      <c r="V25" s="255"/>
      <c r="W25" s="252" t="s">
        <v>639</v>
      </c>
      <c r="X25" s="253" t="s">
        <v>639</v>
      </c>
      <c r="Y25" s="254" t="s">
        <v>639</v>
      </c>
    </row>
    <row r="26" spans="1:25" s="256" customFormat="1" ht="12.75" hidden="1" customHeight="1">
      <c r="A26" s="257"/>
      <c r="B26" s="258"/>
      <c r="C26" s="252" t="s">
        <v>639</v>
      </c>
      <c r="D26" s="253" t="s">
        <v>639</v>
      </c>
      <c r="E26" s="254" t="s">
        <v>639</v>
      </c>
      <c r="F26" s="258"/>
      <c r="G26" s="252" t="s">
        <v>639</v>
      </c>
      <c r="H26" s="253" t="s">
        <v>639</v>
      </c>
      <c r="I26" s="254" t="s">
        <v>639</v>
      </c>
      <c r="J26" s="258"/>
      <c r="K26" s="252" t="s">
        <v>639</v>
      </c>
      <c r="L26" s="253" t="s">
        <v>639</v>
      </c>
      <c r="M26" s="254" t="s">
        <v>639</v>
      </c>
      <c r="N26" s="258"/>
      <c r="O26" s="252" t="s">
        <v>639</v>
      </c>
      <c r="P26" s="253" t="s">
        <v>639</v>
      </c>
      <c r="Q26" s="254" t="s">
        <v>639</v>
      </c>
      <c r="R26" s="258"/>
      <c r="S26" s="252" t="s">
        <v>639</v>
      </c>
      <c r="T26" s="253" t="s">
        <v>639</v>
      </c>
      <c r="U26" s="254" t="s">
        <v>639</v>
      </c>
      <c r="V26" s="255"/>
      <c r="W26" s="252" t="s">
        <v>639</v>
      </c>
      <c r="X26" s="253" t="s">
        <v>639</v>
      </c>
      <c r="Y26" s="254" t="s">
        <v>639</v>
      </c>
    </row>
    <row r="27" spans="1:25" s="256" customFormat="1" ht="12.75" hidden="1" customHeight="1">
      <c r="A27" s="257"/>
      <c r="B27" s="258"/>
      <c r="C27" s="252" t="s">
        <v>639</v>
      </c>
      <c r="D27" s="253" t="s">
        <v>639</v>
      </c>
      <c r="E27" s="254" t="s">
        <v>639</v>
      </c>
      <c r="F27" s="258"/>
      <c r="G27" s="252" t="s">
        <v>639</v>
      </c>
      <c r="H27" s="253" t="s">
        <v>639</v>
      </c>
      <c r="I27" s="254" t="s">
        <v>639</v>
      </c>
      <c r="J27" s="258"/>
      <c r="K27" s="252" t="s">
        <v>639</v>
      </c>
      <c r="L27" s="253" t="s">
        <v>639</v>
      </c>
      <c r="M27" s="254" t="s">
        <v>639</v>
      </c>
      <c r="N27" s="258"/>
      <c r="O27" s="252" t="s">
        <v>639</v>
      </c>
      <c r="P27" s="253" t="s">
        <v>639</v>
      </c>
      <c r="Q27" s="254" t="s">
        <v>639</v>
      </c>
      <c r="R27" s="258"/>
      <c r="S27" s="252" t="s">
        <v>639</v>
      </c>
      <c r="T27" s="253" t="s">
        <v>639</v>
      </c>
      <c r="U27" s="254" t="s">
        <v>639</v>
      </c>
      <c r="V27" s="255"/>
      <c r="W27" s="252" t="s">
        <v>639</v>
      </c>
      <c r="X27" s="253" t="s">
        <v>639</v>
      </c>
      <c r="Y27" s="254" t="s">
        <v>639</v>
      </c>
    </row>
    <row r="28" spans="1:25" s="256" customFormat="1" ht="12.75" hidden="1" customHeight="1">
      <c r="A28" s="257"/>
      <c r="B28" s="258"/>
      <c r="C28" s="252" t="s">
        <v>639</v>
      </c>
      <c r="D28" s="253" t="s">
        <v>639</v>
      </c>
      <c r="E28" s="254" t="s">
        <v>639</v>
      </c>
      <c r="F28" s="258"/>
      <c r="G28" s="252" t="s">
        <v>639</v>
      </c>
      <c r="H28" s="253" t="s">
        <v>639</v>
      </c>
      <c r="I28" s="254" t="s">
        <v>639</v>
      </c>
      <c r="J28" s="258"/>
      <c r="K28" s="252" t="s">
        <v>639</v>
      </c>
      <c r="L28" s="253" t="s">
        <v>639</v>
      </c>
      <c r="M28" s="254" t="s">
        <v>639</v>
      </c>
      <c r="N28" s="258"/>
      <c r="O28" s="252" t="s">
        <v>639</v>
      </c>
      <c r="P28" s="253" t="s">
        <v>639</v>
      </c>
      <c r="Q28" s="254" t="s">
        <v>639</v>
      </c>
      <c r="R28" s="258"/>
      <c r="S28" s="252" t="s">
        <v>639</v>
      </c>
      <c r="T28" s="253" t="s">
        <v>639</v>
      </c>
      <c r="U28" s="254" t="s">
        <v>639</v>
      </c>
      <c r="V28" s="255"/>
      <c r="W28" s="252" t="s">
        <v>639</v>
      </c>
      <c r="X28" s="253" t="s">
        <v>639</v>
      </c>
      <c r="Y28" s="254" t="s">
        <v>639</v>
      </c>
    </row>
    <row r="29" spans="1:25" s="256" customFormat="1" ht="12.75" hidden="1" customHeight="1">
      <c r="A29" s="257"/>
      <c r="B29" s="258"/>
      <c r="C29" s="252" t="s">
        <v>639</v>
      </c>
      <c r="D29" s="253" t="s">
        <v>639</v>
      </c>
      <c r="E29" s="254" t="s">
        <v>639</v>
      </c>
      <c r="F29" s="258"/>
      <c r="G29" s="252" t="s">
        <v>639</v>
      </c>
      <c r="H29" s="253" t="s">
        <v>639</v>
      </c>
      <c r="I29" s="254" t="s">
        <v>639</v>
      </c>
      <c r="J29" s="258"/>
      <c r="K29" s="252" t="s">
        <v>639</v>
      </c>
      <c r="L29" s="253" t="s">
        <v>639</v>
      </c>
      <c r="M29" s="254" t="s">
        <v>639</v>
      </c>
      <c r="N29" s="258"/>
      <c r="O29" s="252" t="s">
        <v>639</v>
      </c>
      <c r="P29" s="253" t="s">
        <v>639</v>
      </c>
      <c r="Q29" s="254" t="s">
        <v>639</v>
      </c>
      <c r="R29" s="258"/>
      <c r="S29" s="252" t="s">
        <v>639</v>
      </c>
      <c r="T29" s="253" t="s">
        <v>639</v>
      </c>
      <c r="U29" s="254" t="s">
        <v>639</v>
      </c>
      <c r="V29" s="255"/>
      <c r="W29" s="252" t="s">
        <v>639</v>
      </c>
      <c r="X29" s="253" t="s">
        <v>639</v>
      </c>
      <c r="Y29" s="254" t="s">
        <v>639</v>
      </c>
    </row>
    <row r="30" spans="1:25" s="256" customFormat="1" ht="12.75" hidden="1" customHeight="1">
      <c r="A30" s="257"/>
      <c r="B30" s="258"/>
      <c r="C30" s="252" t="s">
        <v>639</v>
      </c>
      <c r="D30" s="253" t="s">
        <v>639</v>
      </c>
      <c r="E30" s="254" t="s">
        <v>639</v>
      </c>
      <c r="F30" s="258"/>
      <c r="G30" s="252" t="s">
        <v>639</v>
      </c>
      <c r="H30" s="253" t="s">
        <v>639</v>
      </c>
      <c r="I30" s="254" t="s">
        <v>639</v>
      </c>
      <c r="J30" s="258"/>
      <c r="K30" s="252" t="s">
        <v>639</v>
      </c>
      <c r="L30" s="253" t="s">
        <v>639</v>
      </c>
      <c r="M30" s="254" t="s">
        <v>639</v>
      </c>
      <c r="N30" s="258"/>
      <c r="O30" s="252" t="s">
        <v>639</v>
      </c>
      <c r="P30" s="253" t="s">
        <v>639</v>
      </c>
      <c r="Q30" s="254" t="s">
        <v>639</v>
      </c>
      <c r="R30" s="258"/>
      <c r="S30" s="252" t="s">
        <v>639</v>
      </c>
      <c r="T30" s="253" t="s">
        <v>639</v>
      </c>
      <c r="U30" s="254" t="s">
        <v>639</v>
      </c>
      <c r="V30" s="255"/>
      <c r="W30" s="252" t="s">
        <v>639</v>
      </c>
      <c r="X30" s="253" t="s">
        <v>639</v>
      </c>
      <c r="Y30" s="254" t="s">
        <v>639</v>
      </c>
    </row>
    <row r="31" spans="1:25" s="256" customFormat="1" ht="12.75" hidden="1" customHeight="1">
      <c r="A31" s="257"/>
      <c r="B31" s="258"/>
      <c r="C31" s="252" t="s">
        <v>639</v>
      </c>
      <c r="D31" s="253" t="s">
        <v>639</v>
      </c>
      <c r="E31" s="254" t="s">
        <v>639</v>
      </c>
      <c r="F31" s="258"/>
      <c r="G31" s="252" t="s">
        <v>639</v>
      </c>
      <c r="H31" s="253" t="s">
        <v>639</v>
      </c>
      <c r="I31" s="254" t="s">
        <v>639</v>
      </c>
      <c r="J31" s="258"/>
      <c r="K31" s="252" t="s">
        <v>639</v>
      </c>
      <c r="L31" s="253" t="s">
        <v>639</v>
      </c>
      <c r="M31" s="254" t="s">
        <v>639</v>
      </c>
      <c r="N31" s="258"/>
      <c r="O31" s="252" t="s">
        <v>639</v>
      </c>
      <c r="P31" s="253" t="s">
        <v>639</v>
      </c>
      <c r="Q31" s="254" t="s">
        <v>639</v>
      </c>
      <c r="R31" s="258"/>
      <c r="S31" s="252" t="s">
        <v>639</v>
      </c>
      <c r="T31" s="253" t="s">
        <v>639</v>
      </c>
      <c r="U31" s="254" t="s">
        <v>639</v>
      </c>
      <c r="V31" s="255"/>
      <c r="W31" s="252" t="s">
        <v>639</v>
      </c>
      <c r="X31" s="253" t="s">
        <v>639</v>
      </c>
      <c r="Y31" s="254" t="s">
        <v>639</v>
      </c>
    </row>
    <row r="32" spans="1:25" s="256" customFormat="1" ht="12.75" hidden="1" customHeight="1">
      <c r="A32" s="257"/>
      <c r="B32" s="258"/>
      <c r="C32" s="252" t="s">
        <v>639</v>
      </c>
      <c r="D32" s="253" t="s">
        <v>639</v>
      </c>
      <c r="E32" s="254" t="s">
        <v>639</v>
      </c>
      <c r="F32" s="258"/>
      <c r="G32" s="252" t="s">
        <v>639</v>
      </c>
      <c r="H32" s="253" t="s">
        <v>639</v>
      </c>
      <c r="I32" s="254" t="s">
        <v>639</v>
      </c>
      <c r="J32" s="258"/>
      <c r="K32" s="252" t="s">
        <v>639</v>
      </c>
      <c r="L32" s="253" t="s">
        <v>639</v>
      </c>
      <c r="M32" s="254" t="s">
        <v>639</v>
      </c>
      <c r="N32" s="258"/>
      <c r="O32" s="252" t="s">
        <v>639</v>
      </c>
      <c r="P32" s="253" t="s">
        <v>639</v>
      </c>
      <c r="Q32" s="254" t="s">
        <v>639</v>
      </c>
      <c r="R32" s="258"/>
      <c r="S32" s="252" t="s">
        <v>639</v>
      </c>
      <c r="T32" s="253" t="s">
        <v>639</v>
      </c>
      <c r="U32" s="254" t="s">
        <v>639</v>
      </c>
      <c r="V32" s="255"/>
      <c r="W32" s="252" t="s">
        <v>639</v>
      </c>
      <c r="X32" s="253" t="s">
        <v>639</v>
      </c>
      <c r="Y32" s="254" t="s">
        <v>639</v>
      </c>
    </row>
    <row r="33" spans="1:25" s="256" customFormat="1" ht="12.75" hidden="1" customHeight="1">
      <c r="A33" s="257"/>
      <c r="B33" s="258"/>
      <c r="C33" s="252" t="s">
        <v>639</v>
      </c>
      <c r="D33" s="253" t="s">
        <v>639</v>
      </c>
      <c r="E33" s="254" t="s">
        <v>639</v>
      </c>
      <c r="F33" s="258"/>
      <c r="G33" s="252" t="s">
        <v>639</v>
      </c>
      <c r="H33" s="253" t="s">
        <v>639</v>
      </c>
      <c r="I33" s="254" t="s">
        <v>639</v>
      </c>
      <c r="J33" s="258"/>
      <c r="K33" s="252" t="s">
        <v>639</v>
      </c>
      <c r="L33" s="253" t="s">
        <v>639</v>
      </c>
      <c r="M33" s="254" t="s">
        <v>639</v>
      </c>
      <c r="N33" s="258"/>
      <c r="O33" s="252" t="s">
        <v>639</v>
      </c>
      <c r="P33" s="253" t="s">
        <v>639</v>
      </c>
      <c r="Q33" s="254" t="s">
        <v>639</v>
      </c>
      <c r="R33" s="258"/>
      <c r="S33" s="252" t="s">
        <v>639</v>
      </c>
      <c r="T33" s="253" t="s">
        <v>639</v>
      </c>
      <c r="U33" s="254" t="s">
        <v>639</v>
      </c>
      <c r="V33" s="255"/>
      <c r="W33" s="252" t="s">
        <v>639</v>
      </c>
      <c r="X33" s="253" t="s">
        <v>639</v>
      </c>
      <c r="Y33" s="254" t="s">
        <v>639</v>
      </c>
    </row>
    <row r="34" spans="1:25" s="256" customFormat="1" ht="12.75" hidden="1" customHeight="1">
      <c r="A34" s="257"/>
      <c r="B34" s="258"/>
      <c r="C34" s="252" t="s">
        <v>639</v>
      </c>
      <c r="D34" s="253" t="s">
        <v>639</v>
      </c>
      <c r="E34" s="254" t="s">
        <v>639</v>
      </c>
      <c r="F34" s="258"/>
      <c r="G34" s="252" t="s">
        <v>639</v>
      </c>
      <c r="H34" s="253" t="s">
        <v>639</v>
      </c>
      <c r="I34" s="254" t="s">
        <v>639</v>
      </c>
      <c r="J34" s="258"/>
      <c r="K34" s="252" t="s">
        <v>639</v>
      </c>
      <c r="L34" s="253" t="s">
        <v>639</v>
      </c>
      <c r="M34" s="254" t="s">
        <v>639</v>
      </c>
      <c r="N34" s="258"/>
      <c r="O34" s="252" t="s">
        <v>639</v>
      </c>
      <c r="P34" s="253" t="s">
        <v>639</v>
      </c>
      <c r="Q34" s="254" t="s">
        <v>639</v>
      </c>
      <c r="R34" s="258"/>
      <c r="S34" s="252" t="s">
        <v>639</v>
      </c>
      <c r="T34" s="253" t="s">
        <v>639</v>
      </c>
      <c r="U34" s="254" t="s">
        <v>639</v>
      </c>
      <c r="V34" s="255"/>
      <c r="W34" s="252" t="s">
        <v>639</v>
      </c>
      <c r="X34" s="253" t="s">
        <v>639</v>
      </c>
      <c r="Y34" s="254" t="s">
        <v>639</v>
      </c>
    </row>
    <row r="35" spans="1:25" s="256" customFormat="1" ht="12.75" hidden="1" customHeight="1">
      <c r="A35" s="257"/>
      <c r="B35" s="258"/>
      <c r="C35" s="252" t="s">
        <v>639</v>
      </c>
      <c r="D35" s="253" t="s">
        <v>639</v>
      </c>
      <c r="E35" s="254" t="s">
        <v>639</v>
      </c>
      <c r="F35" s="258"/>
      <c r="G35" s="252" t="s">
        <v>639</v>
      </c>
      <c r="H35" s="253" t="s">
        <v>639</v>
      </c>
      <c r="I35" s="254" t="s">
        <v>639</v>
      </c>
      <c r="J35" s="258"/>
      <c r="K35" s="252" t="s">
        <v>639</v>
      </c>
      <c r="L35" s="253" t="s">
        <v>639</v>
      </c>
      <c r="M35" s="254" t="s">
        <v>639</v>
      </c>
      <c r="N35" s="258"/>
      <c r="O35" s="252" t="s">
        <v>639</v>
      </c>
      <c r="P35" s="253" t="s">
        <v>639</v>
      </c>
      <c r="Q35" s="254" t="s">
        <v>639</v>
      </c>
      <c r="R35" s="258"/>
      <c r="S35" s="252" t="s">
        <v>639</v>
      </c>
      <c r="T35" s="253" t="s">
        <v>639</v>
      </c>
      <c r="U35" s="254" t="s">
        <v>639</v>
      </c>
      <c r="V35" s="255"/>
      <c r="W35" s="252" t="s">
        <v>639</v>
      </c>
      <c r="X35" s="253" t="s">
        <v>639</v>
      </c>
      <c r="Y35" s="254" t="s">
        <v>639</v>
      </c>
    </row>
    <row r="36" spans="1:25" s="256" customFormat="1" ht="12.75" hidden="1" customHeight="1">
      <c r="A36" s="257"/>
      <c r="B36" s="258"/>
      <c r="C36" s="252" t="s">
        <v>639</v>
      </c>
      <c r="D36" s="253" t="s">
        <v>639</v>
      </c>
      <c r="E36" s="254" t="s">
        <v>639</v>
      </c>
      <c r="F36" s="258"/>
      <c r="G36" s="252" t="s">
        <v>639</v>
      </c>
      <c r="H36" s="253" t="s">
        <v>639</v>
      </c>
      <c r="I36" s="254" t="s">
        <v>639</v>
      </c>
      <c r="J36" s="258"/>
      <c r="K36" s="252" t="s">
        <v>639</v>
      </c>
      <c r="L36" s="253" t="s">
        <v>639</v>
      </c>
      <c r="M36" s="254" t="s">
        <v>639</v>
      </c>
      <c r="N36" s="258"/>
      <c r="O36" s="252" t="s">
        <v>639</v>
      </c>
      <c r="P36" s="253" t="s">
        <v>639</v>
      </c>
      <c r="Q36" s="254" t="s">
        <v>639</v>
      </c>
      <c r="R36" s="258"/>
      <c r="S36" s="252" t="s">
        <v>639</v>
      </c>
      <c r="T36" s="253" t="s">
        <v>639</v>
      </c>
      <c r="U36" s="254" t="s">
        <v>639</v>
      </c>
      <c r="V36" s="255"/>
      <c r="W36" s="252" t="s">
        <v>639</v>
      </c>
      <c r="X36" s="253" t="s">
        <v>639</v>
      </c>
      <c r="Y36" s="254" t="s">
        <v>639</v>
      </c>
    </row>
    <row r="37" spans="1:25" s="256" customFormat="1" ht="12.75" hidden="1" customHeight="1">
      <c r="A37" s="257"/>
      <c r="B37" s="258"/>
      <c r="C37" s="252" t="s">
        <v>639</v>
      </c>
      <c r="D37" s="253" t="s">
        <v>639</v>
      </c>
      <c r="E37" s="254" t="s">
        <v>639</v>
      </c>
      <c r="F37" s="258"/>
      <c r="G37" s="252" t="s">
        <v>639</v>
      </c>
      <c r="H37" s="253" t="s">
        <v>639</v>
      </c>
      <c r="I37" s="254" t="s">
        <v>639</v>
      </c>
      <c r="J37" s="258"/>
      <c r="K37" s="252" t="s">
        <v>639</v>
      </c>
      <c r="L37" s="253" t="s">
        <v>639</v>
      </c>
      <c r="M37" s="254" t="s">
        <v>639</v>
      </c>
      <c r="N37" s="258"/>
      <c r="O37" s="252" t="s">
        <v>639</v>
      </c>
      <c r="P37" s="253" t="s">
        <v>639</v>
      </c>
      <c r="Q37" s="254" t="s">
        <v>639</v>
      </c>
      <c r="R37" s="258"/>
      <c r="S37" s="252" t="s">
        <v>639</v>
      </c>
      <c r="T37" s="253" t="s">
        <v>639</v>
      </c>
      <c r="U37" s="254" t="s">
        <v>639</v>
      </c>
      <c r="V37" s="255"/>
      <c r="W37" s="252" t="s">
        <v>639</v>
      </c>
      <c r="X37" s="253" t="s">
        <v>639</v>
      </c>
      <c r="Y37" s="254" t="s">
        <v>639</v>
      </c>
    </row>
    <row r="38" spans="1:25" s="256" customFormat="1" ht="12.75" hidden="1" customHeight="1">
      <c r="A38" s="257"/>
      <c r="B38" s="258"/>
      <c r="C38" s="252" t="s">
        <v>639</v>
      </c>
      <c r="D38" s="253" t="s">
        <v>639</v>
      </c>
      <c r="E38" s="254" t="s">
        <v>639</v>
      </c>
      <c r="F38" s="258"/>
      <c r="G38" s="252" t="s">
        <v>639</v>
      </c>
      <c r="H38" s="253" t="s">
        <v>639</v>
      </c>
      <c r="I38" s="254" t="s">
        <v>639</v>
      </c>
      <c r="J38" s="258"/>
      <c r="K38" s="252" t="s">
        <v>639</v>
      </c>
      <c r="L38" s="253" t="s">
        <v>639</v>
      </c>
      <c r="M38" s="254" t="s">
        <v>639</v>
      </c>
      <c r="N38" s="258"/>
      <c r="O38" s="252" t="s">
        <v>639</v>
      </c>
      <c r="P38" s="253" t="s">
        <v>639</v>
      </c>
      <c r="Q38" s="254" t="s">
        <v>639</v>
      </c>
      <c r="R38" s="258"/>
      <c r="S38" s="252" t="s">
        <v>639</v>
      </c>
      <c r="T38" s="253" t="s">
        <v>639</v>
      </c>
      <c r="U38" s="254" t="s">
        <v>639</v>
      </c>
      <c r="V38" s="255"/>
      <c r="W38" s="252" t="s">
        <v>639</v>
      </c>
      <c r="X38" s="253" t="s">
        <v>639</v>
      </c>
      <c r="Y38" s="254" t="s">
        <v>639</v>
      </c>
    </row>
    <row r="39" spans="1:25" s="256" customFormat="1" ht="12.75" hidden="1" customHeight="1">
      <c r="A39" s="257"/>
      <c r="B39" s="258"/>
      <c r="C39" s="252" t="s">
        <v>639</v>
      </c>
      <c r="D39" s="253" t="s">
        <v>639</v>
      </c>
      <c r="E39" s="254" t="s">
        <v>639</v>
      </c>
      <c r="F39" s="258"/>
      <c r="G39" s="252" t="s">
        <v>639</v>
      </c>
      <c r="H39" s="253" t="s">
        <v>639</v>
      </c>
      <c r="I39" s="254" t="s">
        <v>639</v>
      </c>
      <c r="J39" s="258"/>
      <c r="K39" s="252" t="s">
        <v>639</v>
      </c>
      <c r="L39" s="253" t="s">
        <v>639</v>
      </c>
      <c r="M39" s="254" t="s">
        <v>639</v>
      </c>
      <c r="N39" s="258"/>
      <c r="O39" s="252" t="s">
        <v>639</v>
      </c>
      <c r="P39" s="253" t="s">
        <v>639</v>
      </c>
      <c r="Q39" s="254" t="s">
        <v>639</v>
      </c>
      <c r="R39" s="258"/>
      <c r="S39" s="252" t="s">
        <v>639</v>
      </c>
      <c r="T39" s="253" t="s">
        <v>639</v>
      </c>
      <c r="U39" s="254" t="s">
        <v>639</v>
      </c>
      <c r="V39" s="255"/>
      <c r="W39" s="252" t="s">
        <v>639</v>
      </c>
      <c r="X39" s="253" t="s">
        <v>639</v>
      </c>
      <c r="Y39" s="254" t="s">
        <v>639</v>
      </c>
    </row>
    <row r="40" spans="1:25" s="256" customFormat="1" ht="12.75" hidden="1" customHeight="1">
      <c r="A40" s="257"/>
      <c r="B40" s="258"/>
      <c r="C40" s="252" t="s">
        <v>639</v>
      </c>
      <c r="D40" s="253" t="s">
        <v>639</v>
      </c>
      <c r="E40" s="254" t="s">
        <v>639</v>
      </c>
      <c r="F40" s="258"/>
      <c r="G40" s="252" t="s">
        <v>639</v>
      </c>
      <c r="H40" s="253" t="s">
        <v>639</v>
      </c>
      <c r="I40" s="254" t="s">
        <v>639</v>
      </c>
      <c r="J40" s="258"/>
      <c r="K40" s="252" t="s">
        <v>639</v>
      </c>
      <c r="L40" s="253" t="s">
        <v>639</v>
      </c>
      <c r="M40" s="254" t="s">
        <v>639</v>
      </c>
      <c r="N40" s="258"/>
      <c r="O40" s="252" t="s">
        <v>639</v>
      </c>
      <c r="P40" s="253" t="s">
        <v>639</v>
      </c>
      <c r="Q40" s="254" t="s">
        <v>639</v>
      </c>
      <c r="R40" s="258"/>
      <c r="S40" s="252" t="s">
        <v>639</v>
      </c>
      <c r="T40" s="253" t="s">
        <v>639</v>
      </c>
      <c r="U40" s="254" t="s">
        <v>639</v>
      </c>
      <c r="V40" s="255"/>
      <c r="W40" s="252" t="s">
        <v>639</v>
      </c>
      <c r="X40" s="253" t="s">
        <v>639</v>
      </c>
      <c r="Y40" s="254" t="s">
        <v>639</v>
      </c>
    </row>
    <row r="41" spans="1:25" s="256" customFormat="1" ht="12.75" hidden="1" customHeight="1">
      <c r="A41" s="257"/>
      <c r="B41" s="258"/>
      <c r="C41" s="252" t="s">
        <v>639</v>
      </c>
      <c r="D41" s="253" t="s">
        <v>639</v>
      </c>
      <c r="E41" s="254" t="s">
        <v>639</v>
      </c>
      <c r="F41" s="258"/>
      <c r="G41" s="252" t="s">
        <v>639</v>
      </c>
      <c r="H41" s="253" t="s">
        <v>639</v>
      </c>
      <c r="I41" s="254" t="s">
        <v>639</v>
      </c>
      <c r="J41" s="258"/>
      <c r="K41" s="252" t="s">
        <v>639</v>
      </c>
      <c r="L41" s="253" t="s">
        <v>639</v>
      </c>
      <c r="M41" s="254" t="s">
        <v>639</v>
      </c>
      <c r="N41" s="258"/>
      <c r="O41" s="252" t="s">
        <v>639</v>
      </c>
      <c r="P41" s="253" t="s">
        <v>639</v>
      </c>
      <c r="Q41" s="254" t="s">
        <v>639</v>
      </c>
      <c r="R41" s="258"/>
      <c r="S41" s="252" t="s">
        <v>639</v>
      </c>
      <c r="T41" s="253" t="s">
        <v>639</v>
      </c>
      <c r="U41" s="254" t="s">
        <v>639</v>
      </c>
      <c r="V41" s="255"/>
      <c r="W41" s="252" t="s">
        <v>639</v>
      </c>
      <c r="X41" s="253" t="s">
        <v>639</v>
      </c>
      <c r="Y41" s="254" t="s">
        <v>639</v>
      </c>
    </row>
    <row r="42" spans="1:25" s="256" customFormat="1" ht="12.75" hidden="1" customHeight="1">
      <c r="A42" s="257"/>
      <c r="B42" s="258"/>
      <c r="C42" s="252" t="s">
        <v>639</v>
      </c>
      <c r="D42" s="253" t="s">
        <v>639</v>
      </c>
      <c r="E42" s="254" t="s">
        <v>639</v>
      </c>
      <c r="F42" s="258"/>
      <c r="G42" s="252" t="s">
        <v>639</v>
      </c>
      <c r="H42" s="253" t="s">
        <v>639</v>
      </c>
      <c r="I42" s="254" t="s">
        <v>639</v>
      </c>
      <c r="J42" s="258"/>
      <c r="K42" s="252" t="s">
        <v>639</v>
      </c>
      <c r="L42" s="253" t="s">
        <v>639</v>
      </c>
      <c r="M42" s="254" t="s">
        <v>639</v>
      </c>
      <c r="N42" s="258"/>
      <c r="O42" s="252" t="s">
        <v>639</v>
      </c>
      <c r="P42" s="253" t="s">
        <v>639</v>
      </c>
      <c r="Q42" s="254" t="s">
        <v>639</v>
      </c>
      <c r="R42" s="258"/>
      <c r="S42" s="252" t="s">
        <v>639</v>
      </c>
      <c r="T42" s="253" t="s">
        <v>639</v>
      </c>
      <c r="U42" s="254" t="s">
        <v>639</v>
      </c>
      <c r="V42" s="255"/>
      <c r="W42" s="252" t="s">
        <v>639</v>
      </c>
      <c r="X42" s="253" t="s">
        <v>639</v>
      </c>
      <c r="Y42" s="254" t="s">
        <v>639</v>
      </c>
    </row>
    <row r="43" spans="1:25" s="256" customFormat="1" ht="12.75" hidden="1" customHeight="1">
      <c r="A43" s="257"/>
      <c r="B43" s="258"/>
      <c r="C43" s="252" t="s">
        <v>639</v>
      </c>
      <c r="D43" s="253" t="s">
        <v>639</v>
      </c>
      <c r="E43" s="254" t="s">
        <v>639</v>
      </c>
      <c r="F43" s="258"/>
      <c r="G43" s="252" t="s">
        <v>639</v>
      </c>
      <c r="H43" s="253" t="s">
        <v>639</v>
      </c>
      <c r="I43" s="254" t="s">
        <v>639</v>
      </c>
      <c r="J43" s="258"/>
      <c r="K43" s="252" t="s">
        <v>639</v>
      </c>
      <c r="L43" s="253" t="s">
        <v>639</v>
      </c>
      <c r="M43" s="254" t="s">
        <v>639</v>
      </c>
      <c r="N43" s="258"/>
      <c r="O43" s="252" t="s">
        <v>639</v>
      </c>
      <c r="P43" s="253" t="s">
        <v>639</v>
      </c>
      <c r="Q43" s="254" t="s">
        <v>639</v>
      </c>
      <c r="R43" s="258"/>
      <c r="S43" s="252" t="s">
        <v>639</v>
      </c>
      <c r="T43" s="253" t="s">
        <v>639</v>
      </c>
      <c r="U43" s="254" t="s">
        <v>639</v>
      </c>
      <c r="V43" s="255"/>
      <c r="W43" s="252" t="s">
        <v>639</v>
      </c>
      <c r="X43" s="253" t="s">
        <v>639</v>
      </c>
      <c r="Y43" s="254" t="s">
        <v>639</v>
      </c>
    </row>
    <row r="44" spans="1:25" s="256" customFormat="1" ht="12.75" hidden="1" customHeight="1">
      <c r="A44" s="257"/>
      <c r="B44" s="258"/>
      <c r="C44" s="252" t="s">
        <v>639</v>
      </c>
      <c r="D44" s="253" t="s">
        <v>639</v>
      </c>
      <c r="E44" s="254" t="s">
        <v>639</v>
      </c>
      <c r="F44" s="258"/>
      <c r="G44" s="252" t="s">
        <v>639</v>
      </c>
      <c r="H44" s="253" t="s">
        <v>639</v>
      </c>
      <c r="I44" s="254" t="s">
        <v>639</v>
      </c>
      <c r="J44" s="258"/>
      <c r="K44" s="252" t="s">
        <v>639</v>
      </c>
      <c r="L44" s="253" t="s">
        <v>639</v>
      </c>
      <c r="M44" s="254" t="s">
        <v>639</v>
      </c>
      <c r="N44" s="258"/>
      <c r="O44" s="252" t="s">
        <v>639</v>
      </c>
      <c r="P44" s="253" t="s">
        <v>639</v>
      </c>
      <c r="Q44" s="254" t="s">
        <v>639</v>
      </c>
      <c r="R44" s="258"/>
      <c r="S44" s="252" t="s">
        <v>639</v>
      </c>
      <c r="T44" s="253" t="s">
        <v>639</v>
      </c>
      <c r="U44" s="254" t="s">
        <v>639</v>
      </c>
      <c r="V44" s="255"/>
      <c r="W44" s="252" t="s">
        <v>639</v>
      </c>
      <c r="X44" s="253" t="s">
        <v>639</v>
      </c>
      <c r="Y44" s="254" t="s">
        <v>639</v>
      </c>
    </row>
    <row r="45" spans="1:25" s="256" customFormat="1" ht="12.75" customHeight="1">
      <c r="A45" s="281">
        <f>SUM(D45,H45,L45,P45,T45,X45)</f>
        <v>7390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5830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1410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612</v>
      </c>
      <c r="B47" s="241" t="s">
        <v>631</v>
      </c>
      <c r="C47" s="493" t="s">
        <v>666</v>
      </c>
      <c r="D47" s="494"/>
      <c r="E47" s="495"/>
      <c r="F47" s="242" t="s">
        <v>632</v>
      </c>
      <c r="G47" s="493" t="s">
        <v>633</v>
      </c>
      <c r="H47" s="494"/>
      <c r="I47" s="495"/>
      <c r="J47" s="242" t="s">
        <v>634</v>
      </c>
      <c r="K47" s="493" t="s">
        <v>635</v>
      </c>
      <c r="L47" s="494"/>
      <c r="M47" s="495"/>
      <c r="N47" s="242" t="s">
        <v>636</v>
      </c>
      <c r="O47" s="493" t="s">
        <v>612</v>
      </c>
      <c r="P47" s="494"/>
      <c r="Q47" s="495"/>
      <c r="R47" s="242">
        <v>14</v>
      </c>
      <c r="S47" s="493" t="s">
        <v>54</v>
      </c>
      <c r="T47" s="494"/>
      <c r="U47" s="495"/>
      <c r="V47" s="242" t="s">
        <v>639</v>
      </c>
      <c r="W47" s="493"/>
      <c r="X47" s="494"/>
      <c r="Y47" s="495"/>
    </row>
    <row r="48" spans="1:25" s="269" customFormat="1" ht="12.75" customHeight="1">
      <c r="A48" s="244">
        <v>1</v>
      </c>
      <c r="B48" s="245" t="s">
        <v>640</v>
      </c>
      <c r="C48" s="246" t="s">
        <v>641</v>
      </c>
      <c r="D48" s="247" t="s">
        <v>642</v>
      </c>
      <c r="E48" s="248"/>
      <c r="F48" s="245" t="s">
        <v>640</v>
      </c>
      <c r="G48" s="246" t="s">
        <v>641</v>
      </c>
      <c r="H48" s="247" t="s">
        <v>642</v>
      </c>
      <c r="I48" s="248"/>
      <c r="J48" s="245" t="s">
        <v>640</v>
      </c>
      <c r="K48" s="246" t="s">
        <v>641</v>
      </c>
      <c r="L48" s="247" t="s">
        <v>642</v>
      </c>
      <c r="M48" s="248"/>
      <c r="N48" s="245" t="s">
        <v>640</v>
      </c>
      <c r="O48" s="246" t="s">
        <v>641</v>
      </c>
      <c r="P48" s="247" t="s">
        <v>642</v>
      </c>
      <c r="Q48" s="248"/>
      <c r="R48" s="245" t="s">
        <v>640</v>
      </c>
      <c r="S48" s="246" t="s">
        <v>641</v>
      </c>
      <c r="T48" s="247" t="s">
        <v>642</v>
      </c>
      <c r="U48" s="248"/>
      <c r="V48" s="245" t="s">
        <v>640</v>
      </c>
      <c r="W48" s="246" t="s">
        <v>641</v>
      </c>
      <c r="X48" s="247" t="s">
        <v>642</v>
      </c>
      <c r="Y48" s="249"/>
    </row>
    <row r="49" spans="1:25" s="256" customFormat="1" ht="12.75" customHeight="1">
      <c r="A49" s="250">
        <v>691</v>
      </c>
      <c r="B49" s="270"/>
      <c r="C49" s="252" t="s">
        <v>639</v>
      </c>
      <c r="D49" s="253" t="s">
        <v>639</v>
      </c>
      <c r="E49" s="254" t="s">
        <v>639</v>
      </c>
      <c r="F49" s="270"/>
      <c r="G49" s="252" t="s">
        <v>639</v>
      </c>
      <c r="H49" s="253" t="s">
        <v>639</v>
      </c>
      <c r="I49" s="254" t="s">
        <v>639</v>
      </c>
      <c r="J49" s="270"/>
      <c r="K49" s="252" t="s">
        <v>639</v>
      </c>
      <c r="L49" s="271" t="s">
        <v>639</v>
      </c>
      <c r="M49" s="254" t="s">
        <v>639</v>
      </c>
      <c r="N49" s="351" t="s">
        <v>1860</v>
      </c>
      <c r="O49" s="252" t="s">
        <v>2251</v>
      </c>
      <c r="P49" s="271">
        <v>1610</v>
      </c>
      <c r="Q49" s="254">
        <v>0</v>
      </c>
      <c r="R49" s="351" t="s">
        <v>1861</v>
      </c>
      <c r="S49" s="252" t="s">
        <v>500</v>
      </c>
      <c r="T49" s="271">
        <v>90</v>
      </c>
      <c r="U49" s="254">
        <v>0</v>
      </c>
      <c r="V49" s="272"/>
      <c r="W49" s="252" t="s">
        <v>639</v>
      </c>
      <c r="X49" s="271" t="s">
        <v>639</v>
      </c>
      <c r="Y49" s="254" t="s">
        <v>639</v>
      </c>
    </row>
    <row r="50" spans="1:25" s="256" customFormat="1" ht="12.75" customHeight="1">
      <c r="A50" s="496" t="s">
        <v>62</v>
      </c>
      <c r="B50" s="270"/>
      <c r="C50" s="252" t="s">
        <v>639</v>
      </c>
      <c r="D50" s="253" t="s">
        <v>639</v>
      </c>
      <c r="E50" s="254" t="s">
        <v>639</v>
      </c>
      <c r="F50" s="270"/>
      <c r="G50" s="252" t="s">
        <v>639</v>
      </c>
      <c r="H50" s="253" t="s">
        <v>639</v>
      </c>
      <c r="I50" s="254" t="s">
        <v>639</v>
      </c>
      <c r="J50" s="270"/>
      <c r="K50" s="252" t="s">
        <v>639</v>
      </c>
      <c r="L50" s="271" t="s">
        <v>639</v>
      </c>
      <c r="M50" s="254" t="s">
        <v>639</v>
      </c>
      <c r="N50" s="351" t="s">
        <v>1862</v>
      </c>
      <c r="O50" s="252" t="s">
        <v>2252</v>
      </c>
      <c r="P50" s="271">
        <v>320</v>
      </c>
      <c r="Q50" s="254">
        <v>0</v>
      </c>
      <c r="R50" s="351" t="s">
        <v>1863</v>
      </c>
      <c r="S50" s="252" t="s">
        <v>501</v>
      </c>
      <c r="T50" s="271">
        <v>190</v>
      </c>
      <c r="U50" s="254">
        <v>0</v>
      </c>
      <c r="V50" s="273"/>
      <c r="W50" s="252" t="s">
        <v>639</v>
      </c>
      <c r="X50" s="271" t="s">
        <v>639</v>
      </c>
      <c r="Y50" s="254" t="s">
        <v>639</v>
      </c>
    </row>
    <row r="51" spans="1:25" s="256" customFormat="1" ht="12.75" customHeight="1">
      <c r="A51" s="496"/>
      <c r="B51" s="270"/>
      <c r="C51" s="252" t="s">
        <v>639</v>
      </c>
      <c r="D51" s="253" t="s">
        <v>639</v>
      </c>
      <c r="E51" s="254" t="s">
        <v>639</v>
      </c>
      <c r="F51" s="270"/>
      <c r="G51" s="252" t="s">
        <v>639</v>
      </c>
      <c r="H51" s="253" t="s">
        <v>639</v>
      </c>
      <c r="I51" s="254" t="s">
        <v>639</v>
      </c>
      <c r="J51" s="270"/>
      <c r="K51" s="252" t="s">
        <v>639</v>
      </c>
      <c r="L51" s="271" t="s">
        <v>639</v>
      </c>
      <c r="M51" s="254" t="s">
        <v>639</v>
      </c>
      <c r="N51" s="351" t="s">
        <v>1867</v>
      </c>
      <c r="O51" s="252" t="s">
        <v>2288</v>
      </c>
      <c r="P51" s="271">
        <v>175</v>
      </c>
      <c r="Q51" s="254">
        <v>0</v>
      </c>
      <c r="R51" s="270"/>
      <c r="S51" s="252" t="s">
        <v>639</v>
      </c>
      <c r="T51" s="271" t="s">
        <v>639</v>
      </c>
      <c r="U51" s="254" t="s">
        <v>639</v>
      </c>
      <c r="V51" s="273"/>
      <c r="W51" s="252" t="s">
        <v>639</v>
      </c>
      <c r="X51" s="271" t="s">
        <v>639</v>
      </c>
      <c r="Y51" s="254" t="s">
        <v>639</v>
      </c>
    </row>
    <row r="52" spans="1:25" s="256" customFormat="1" ht="12.75" customHeight="1">
      <c r="A52" s="496"/>
      <c r="B52" s="270"/>
      <c r="C52" s="252" t="s">
        <v>639</v>
      </c>
      <c r="D52" s="253" t="s">
        <v>639</v>
      </c>
      <c r="E52" s="254" t="s">
        <v>639</v>
      </c>
      <c r="F52" s="270"/>
      <c r="G52" s="252" t="s">
        <v>639</v>
      </c>
      <c r="H52" s="253" t="s">
        <v>639</v>
      </c>
      <c r="I52" s="254" t="s">
        <v>639</v>
      </c>
      <c r="J52" s="270"/>
      <c r="K52" s="252" t="s">
        <v>639</v>
      </c>
      <c r="L52" s="271" t="s">
        <v>639</v>
      </c>
      <c r="M52" s="254" t="s">
        <v>639</v>
      </c>
      <c r="N52" s="351" t="s">
        <v>1868</v>
      </c>
      <c r="O52" s="252" t="s">
        <v>2289</v>
      </c>
      <c r="P52" s="271">
        <v>330</v>
      </c>
      <c r="Q52" s="254">
        <v>0</v>
      </c>
      <c r="R52" s="270"/>
      <c r="S52" s="252" t="s">
        <v>639</v>
      </c>
      <c r="T52" s="271" t="s">
        <v>639</v>
      </c>
      <c r="U52" s="254" t="s">
        <v>639</v>
      </c>
      <c r="V52" s="273"/>
      <c r="W52" s="252" t="s">
        <v>639</v>
      </c>
      <c r="X52" s="271" t="s">
        <v>639</v>
      </c>
      <c r="Y52" s="254" t="s">
        <v>639</v>
      </c>
    </row>
    <row r="53" spans="1:25" s="256" customFormat="1" ht="12.75" customHeight="1">
      <c r="A53" s="496"/>
      <c r="B53" s="270"/>
      <c r="C53" s="252" t="s">
        <v>639</v>
      </c>
      <c r="D53" s="253" t="s">
        <v>639</v>
      </c>
      <c r="E53" s="254" t="s">
        <v>639</v>
      </c>
      <c r="F53" s="270"/>
      <c r="G53" s="252" t="s">
        <v>639</v>
      </c>
      <c r="H53" s="253" t="s">
        <v>639</v>
      </c>
      <c r="I53" s="254" t="s">
        <v>639</v>
      </c>
      <c r="J53" s="270"/>
      <c r="K53" s="252" t="s">
        <v>639</v>
      </c>
      <c r="L53" s="271" t="s">
        <v>639</v>
      </c>
      <c r="M53" s="254" t="s">
        <v>639</v>
      </c>
      <c r="N53" s="351"/>
      <c r="O53" s="252" t="s">
        <v>639</v>
      </c>
      <c r="P53" s="271" t="s">
        <v>639</v>
      </c>
      <c r="Q53" s="254" t="s">
        <v>639</v>
      </c>
      <c r="R53" s="270"/>
      <c r="S53" s="252" t="s">
        <v>639</v>
      </c>
      <c r="T53" s="271" t="s">
        <v>639</v>
      </c>
      <c r="U53" s="254" t="s">
        <v>639</v>
      </c>
      <c r="V53" s="273"/>
      <c r="W53" s="252" t="s">
        <v>639</v>
      </c>
      <c r="X53" s="271" t="s">
        <v>639</v>
      </c>
      <c r="Y53" s="254" t="s">
        <v>639</v>
      </c>
    </row>
    <row r="54" spans="1:25" s="256" customFormat="1" ht="12.75" customHeight="1">
      <c r="A54" s="496"/>
      <c r="B54" s="270"/>
      <c r="C54" s="252" t="s">
        <v>639</v>
      </c>
      <c r="D54" s="253" t="s">
        <v>639</v>
      </c>
      <c r="E54" s="254" t="s">
        <v>639</v>
      </c>
      <c r="F54" s="270"/>
      <c r="G54" s="252" t="s">
        <v>639</v>
      </c>
      <c r="H54" s="253" t="s">
        <v>639</v>
      </c>
      <c r="I54" s="254" t="s">
        <v>639</v>
      </c>
      <c r="J54" s="270"/>
      <c r="K54" s="252" t="s">
        <v>639</v>
      </c>
      <c r="L54" s="271" t="s">
        <v>639</v>
      </c>
      <c r="M54" s="254" t="s">
        <v>639</v>
      </c>
      <c r="N54" s="270"/>
      <c r="O54" s="252" t="s">
        <v>639</v>
      </c>
      <c r="P54" s="271" t="s">
        <v>639</v>
      </c>
      <c r="Q54" s="254" t="s">
        <v>639</v>
      </c>
      <c r="R54" s="270"/>
      <c r="S54" s="252" t="s">
        <v>639</v>
      </c>
      <c r="T54" s="271" t="s">
        <v>639</v>
      </c>
      <c r="U54" s="254" t="s">
        <v>639</v>
      </c>
      <c r="V54" s="273"/>
      <c r="W54" s="252" t="s">
        <v>639</v>
      </c>
      <c r="X54" s="271" t="s">
        <v>639</v>
      </c>
      <c r="Y54" s="254" t="s">
        <v>639</v>
      </c>
    </row>
    <row r="55" spans="1:25" s="256" customFormat="1" ht="12.75" hidden="1" customHeight="1">
      <c r="A55" s="496"/>
      <c r="B55" s="270"/>
      <c r="C55" s="252" t="s">
        <v>639</v>
      </c>
      <c r="D55" s="253" t="s">
        <v>639</v>
      </c>
      <c r="E55" s="254" t="s">
        <v>639</v>
      </c>
      <c r="F55" s="270"/>
      <c r="G55" s="252" t="s">
        <v>639</v>
      </c>
      <c r="H55" s="253" t="s">
        <v>639</v>
      </c>
      <c r="I55" s="254" t="s">
        <v>639</v>
      </c>
      <c r="J55" s="270"/>
      <c r="K55" s="274" t="s">
        <v>639</v>
      </c>
      <c r="L55" s="275" t="s">
        <v>639</v>
      </c>
      <c r="M55" s="254" t="s">
        <v>639</v>
      </c>
      <c r="N55" s="270"/>
      <c r="O55" s="274" t="s">
        <v>639</v>
      </c>
      <c r="P55" s="275" t="s">
        <v>639</v>
      </c>
      <c r="Q55" s="254" t="s">
        <v>639</v>
      </c>
      <c r="R55" s="270"/>
      <c r="S55" s="274" t="s">
        <v>639</v>
      </c>
      <c r="T55" s="275" t="s">
        <v>639</v>
      </c>
      <c r="U55" s="254" t="s">
        <v>639</v>
      </c>
      <c r="V55" s="276"/>
      <c r="W55" s="274" t="s">
        <v>639</v>
      </c>
      <c r="X55" s="275" t="s">
        <v>639</v>
      </c>
      <c r="Y55" s="254" t="s">
        <v>639</v>
      </c>
    </row>
    <row r="56" spans="1:25" s="256" customFormat="1" ht="12.75" hidden="1" customHeight="1">
      <c r="A56" s="496"/>
      <c r="B56" s="270"/>
      <c r="C56" s="252" t="s">
        <v>639</v>
      </c>
      <c r="D56" s="253" t="s">
        <v>639</v>
      </c>
      <c r="E56" s="254" t="s">
        <v>639</v>
      </c>
      <c r="F56" s="277"/>
      <c r="G56" s="252" t="s">
        <v>639</v>
      </c>
      <c r="H56" s="253" t="s">
        <v>639</v>
      </c>
      <c r="I56" s="254" t="s">
        <v>639</v>
      </c>
      <c r="J56" s="270"/>
      <c r="K56" s="274" t="s">
        <v>639</v>
      </c>
      <c r="L56" s="275" t="s">
        <v>639</v>
      </c>
      <c r="M56" s="254" t="s">
        <v>639</v>
      </c>
      <c r="N56" s="270"/>
      <c r="O56" s="274" t="s">
        <v>639</v>
      </c>
      <c r="P56" s="275" t="s">
        <v>639</v>
      </c>
      <c r="Q56" s="254" t="s">
        <v>639</v>
      </c>
      <c r="R56" s="270"/>
      <c r="S56" s="274" t="s">
        <v>639</v>
      </c>
      <c r="T56" s="275" t="s">
        <v>639</v>
      </c>
      <c r="U56" s="254" t="s">
        <v>639</v>
      </c>
      <c r="V56" s="276"/>
      <c r="W56" s="274" t="s">
        <v>639</v>
      </c>
      <c r="X56" s="275" t="s">
        <v>639</v>
      </c>
      <c r="Y56" s="254" t="s">
        <v>639</v>
      </c>
    </row>
    <row r="57" spans="1:25" s="256" customFormat="1" ht="12.75" hidden="1" customHeight="1">
      <c r="A57" s="496"/>
      <c r="B57" s="270"/>
      <c r="C57" s="252" t="s">
        <v>639</v>
      </c>
      <c r="D57" s="253" t="s">
        <v>639</v>
      </c>
      <c r="E57" s="254" t="s">
        <v>639</v>
      </c>
      <c r="F57" s="277"/>
      <c r="G57" s="252" t="s">
        <v>639</v>
      </c>
      <c r="H57" s="253" t="s">
        <v>639</v>
      </c>
      <c r="I57" s="254" t="s">
        <v>639</v>
      </c>
      <c r="J57" s="277"/>
      <c r="K57" s="274" t="s">
        <v>639</v>
      </c>
      <c r="L57" s="275" t="s">
        <v>639</v>
      </c>
      <c r="M57" s="254" t="s">
        <v>639</v>
      </c>
      <c r="N57" s="270"/>
      <c r="O57" s="274" t="s">
        <v>639</v>
      </c>
      <c r="P57" s="275" t="s">
        <v>639</v>
      </c>
      <c r="Q57" s="254" t="s">
        <v>639</v>
      </c>
      <c r="R57" s="270"/>
      <c r="S57" s="274" t="s">
        <v>639</v>
      </c>
      <c r="T57" s="275" t="s">
        <v>639</v>
      </c>
      <c r="U57" s="254" t="s">
        <v>639</v>
      </c>
      <c r="V57" s="276"/>
      <c r="W57" s="274" t="s">
        <v>639</v>
      </c>
      <c r="X57" s="275" t="s">
        <v>639</v>
      </c>
      <c r="Y57" s="254" t="s">
        <v>639</v>
      </c>
    </row>
    <row r="58" spans="1:25" s="256" customFormat="1" ht="12.75" hidden="1" customHeight="1">
      <c r="A58" s="278"/>
      <c r="B58" s="270"/>
      <c r="C58" s="252" t="s">
        <v>639</v>
      </c>
      <c r="D58" s="253" t="s">
        <v>639</v>
      </c>
      <c r="E58" s="254" t="s">
        <v>639</v>
      </c>
      <c r="F58" s="277"/>
      <c r="G58" s="252" t="s">
        <v>639</v>
      </c>
      <c r="H58" s="253" t="s">
        <v>639</v>
      </c>
      <c r="I58" s="254" t="s">
        <v>639</v>
      </c>
      <c r="J58" s="277"/>
      <c r="K58" s="274" t="s">
        <v>639</v>
      </c>
      <c r="L58" s="275" t="s">
        <v>639</v>
      </c>
      <c r="M58" s="254" t="s">
        <v>639</v>
      </c>
      <c r="N58" s="270"/>
      <c r="O58" s="274" t="s">
        <v>639</v>
      </c>
      <c r="P58" s="275" t="s">
        <v>639</v>
      </c>
      <c r="Q58" s="254" t="s">
        <v>639</v>
      </c>
      <c r="R58" s="270"/>
      <c r="S58" s="274" t="s">
        <v>639</v>
      </c>
      <c r="T58" s="275" t="s">
        <v>639</v>
      </c>
      <c r="U58" s="254" t="s">
        <v>639</v>
      </c>
      <c r="V58" s="276"/>
      <c r="W58" s="274" t="s">
        <v>639</v>
      </c>
      <c r="X58" s="275" t="s">
        <v>639</v>
      </c>
      <c r="Y58" s="254" t="s">
        <v>639</v>
      </c>
    </row>
    <row r="59" spans="1:25" s="256" customFormat="1" ht="12.75" hidden="1" customHeight="1">
      <c r="A59" s="278"/>
      <c r="B59" s="279"/>
      <c r="C59" s="252" t="s">
        <v>639</v>
      </c>
      <c r="D59" s="253" t="s">
        <v>639</v>
      </c>
      <c r="E59" s="254" t="s">
        <v>639</v>
      </c>
      <c r="F59" s="277"/>
      <c r="G59" s="252" t="s">
        <v>639</v>
      </c>
      <c r="H59" s="253" t="s">
        <v>639</v>
      </c>
      <c r="I59" s="254" t="s">
        <v>639</v>
      </c>
      <c r="J59" s="277"/>
      <c r="K59" s="274" t="s">
        <v>639</v>
      </c>
      <c r="L59" s="275" t="s">
        <v>639</v>
      </c>
      <c r="M59" s="254" t="s">
        <v>639</v>
      </c>
      <c r="N59" s="270"/>
      <c r="O59" s="274" t="s">
        <v>639</v>
      </c>
      <c r="P59" s="275" t="s">
        <v>639</v>
      </c>
      <c r="Q59" s="254" t="s">
        <v>639</v>
      </c>
      <c r="R59" s="270"/>
      <c r="S59" s="274" t="s">
        <v>639</v>
      </c>
      <c r="T59" s="275" t="s">
        <v>639</v>
      </c>
      <c r="U59" s="254" t="s">
        <v>639</v>
      </c>
      <c r="V59" s="276"/>
      <c r="W59" s="274" t="s">
        <v>639</v>
      </c>
      <c r="X59" s="275" t="s">
        <v>639</v>
      </c>
      <c r="Y59" s="254" t="s">
        <v>639</v>
      </c>
    </row>
    <row r="60" spans="1:25" s="256" customFormat="1" ht="12.75" hidden="1" customHeight="1">
      <c r="A60" s="278"/>
      <c r="B60" s="279"/>
      <c r="C60" s="252" t="s">
        <v>639</v>
      </c>
      <c r="D60" s="253" t="s">
        <v>639</v>
      </c>
      <c r="E60" s="254" t="s">
        <v>639</v>
      </c>
      <c r="F60" s="277"/>
      <c r="G60" s="252" t="s">
        <v>639</v>
      </c>
      <c r="H60" s="253" t="s">
        <v>639</v>
      </c>
      <c r="I60" s="254" t="s">
        <v>639</v>
      </c>
      <c r="J60" s="277"/>
      <c r="K60" s="274" t="s">
        <v>639</v>
      </c>
      <c r="L60" s="275" t="s">
        <v>639</v>
      </c>
      <c r="M60" s="254" t="s">
        <v>639</v>
      </c>
      <c r="N60" s="267"/>
      <c r="O60" s="274" t="s">
        <v>639</v>
      </c>
      <c r="P60" s="275" t="s">
        <v>639</v>
      </c>
      <c r="Q60" s="254" t="s">
        <v>639</v>
      </c>
      <c r="R60" s="277"/>
      <c r="S60" s="274" t="s">
        <v>639</v>
      </c>
      <c r="T60" s="275" t="s">
        <v>639</v>
      </c>
      <c r="U60" s="254" t="s">
        <v>639</v>
      </c>
      <c r="V60" s="276"/>
      <c r="W60" s="274" t="s">
        <v>639</v>
      </c>
      <c r="X60" s="275" t="s">
        <v>639</v>
      </c>
      <c r="Y60" s="254" t="s">
        <v>639</v>
      </c>
    </row>
    <row r="61" spans="1:25" s="256" customFormat="1" ht="12.75" hidden="1" customHeight="1">
      <c r="A61" s="278"/>
      <c r="B61" s="279"/>
      <c r="C61" s="252" t="s">
        <v>639</v>
      </c>
      <c r="D61" s="253" t="s">
        <v>639</v>
      </c>
      <c r="E61" s="254" t="s">
        <v>639</v>
      </c>
      <c r="F61" s="277"/>
      <c r="G61" s="252" t="s">
        <v>639</v>
      </c>
      <c r="H61" s="253" t="s">
        <v>639</v>
      </c>
      <c r="I61" s="254" t="s">
        <v>639</v>
      </c>
      <c r="J61" s="277"/>
      <c r="K61" s="274" t="s">
        <v>639</v>
      </c>
      <c r="L61" s="275" t="s">
        <v>639</v>
      </c>
      <c r="M61" s="254" t="s">
        <v>639</v>
      </c>
      <c r="N61" s="267"/>
      <c r="O61" s="274" t="s">
        <v>639</v>
      </c>
      <c r="P61" s="275" t="s">
        <v>639</v>
      </c>
      <c r="Q61" s="254" t="s">
        <v>639</v>
      </c>
      <c r="R61" s="277"/>
      <c r="S61" s="274" t="s">
        <v>639</v>
      </c>
      <c r="T61" s="275" t="s">
        <v>639</v>
      </c>
      <c r="U61" s="254" t="s">
        <v>639</v>
      </c>
      <c r="V61" s="276"/>
      <c r="W61" s="274" t="s">
        <v>639</v>
      </c>
      <c r="X61" s="275" t="s">
        <v>639</v>
      </c>
      <c r="Y61" s="254" t="s">
        <v>639</v>
      </c>
    </row>
    <row r="62" spans="1:25" s="256" customFormat="1" ht="12.75" hidden="1" customHeight="1">
      <c r="A62" s="278"/>
      <c r="B62" s="279"/>
      <c r="C62" s="252" t="s">
        <v>639</v>
      </c>
      <c r="D62" s="253" t="s">
        <v>639</v>
      </c>
      <c r="E62" s="254" t="s">
        <v>639</v>
      </c>
      <c r="F62" s="277"/>
      <c r="G62" s="252" t="s">
        <v>639</v>
      </c>
      <c r="H62" s="253" t="s">
        <v>639</v>
      </c>
      <c r="I62" s="254" t="s">
        <v>639</v>
      </c>
      <c r="J62" s="277"/>
      <c r="K62" s="274" t="s">
        <v>639</v>
      </c>
      <c r="L62" s="275" t="s">
        <v>639</v>
      </c>
      <c r="M62" s="254" t="s">
        <v>639</v>
      </c>
      <c r="N62" s="267"/>
      <c r="O62" s="274" t="s">
        <v>639</v>
      </c>
      <c r="P62" s="275" t="s">
        <v>639</v>
      </c>
      <c r="Q62" s="254" t="s">
        <v>639</v>
      </c>
      <c r="R62" s="277"/>
      <c r="S62" s="274" t="s">
        <v>639</v>
      </c>
      <c r="T62" s="275" t="s">
        <v>639</v>
      </c>
      <c r="U62" s="254" t="s">
        <v>639</v>
      </c>
      <c r="V62" s="276"/>
      <c r="W62" s="274" t="s">
        <v>639</v>
      </c>
      <c r="X62" s="275" t="s">
        <v>639</v>
      </c>
      <c r="Y62" s="254" t="s">
        <v>639</v>
      </c>
    </row>
    <row r="63" spans="1:25" s="256" customFormat="1" ht="12.75" hidden="1" customHeight="1">
      <c r="A63" s="278"/>
      <c r="B63" s="279"/>
      <c r="C63" s="252" t="s">
        <v>639</v>
      </c>
      <c r="D63" s="253" t="s">
        <v>639</v>
      </c>
      <c r="E63" s="254" t="s">
        <v>639</v>
      </c>
      <c r="F63" s="277"/>
      <c r="G63" s="252" t="s">
        <v>639</v>
      </c>
      <c r="H63" s="253" t="s">
        <v>639</v>
      </c>
      <c r="I63" s="254" t="s">
        <v>639</v>
      </c>
      <c r="J63" s="277"/>
      <c r="K63" s="274" t="s">
        <v>639</v>
      </c>
      <c r="L63" s="275" t="s">
        <v>639</v>
      </c>
      <c r="M63" s="254" t="s">
        <v>639</v>
      </c>
      <c r="N63" s="267"/>
      <c r="O63" s="274" t="s">
        <v>639</v>
      </c>
      <c r="P63" s="275" t="s">
        <v>639</v>
      </c>
      <c r="Q63" s="254" t="s">
        <v>639</v>
      </c>
      <c r="R63" s="277"/>
      <c r="S63" s="274" t="s">
        <v>639</v>
      </c>
      <c r="T63" s="275" t="s">
        <v>639</v>
      </c>
      <c r="U63" s="254" t="s">
        <v>639</v>
      </c>
      <c r="V63" s="276"/>
      <c r="W63" s="274" t="s">
        <v>639</v>
      </c>
      <c r="X63" s="275" t="s">
        <v>639</v>
      </c>
      <c r="Y63" s="254" t="s">
        <v>639</v>
      </c>
    </row>
    <row r="64" spans="1:25" s="256" customFormat="1" ht="12.75" hidden="1" customHeight="1">
      <c r="A64" s="278"/>
      <c r="B64" s="279"/>
      <c r="C64" s="252" t="s">
        <v>639</v>
      </c>
      <c r="D64" s="253" t="s">
        <v>639</v>
      </c>
      <c r="E64" s="254" t="s">
        <v>639</v>
      </c>
      <c r="F64" s="277"/>
      <c r="G64" s="252" t="s">
        <v>639</v>
      </c>
      <c r="H64" s="253" t="s">
        <v>639</v>
      </c>
      <c r="I64" s="254" t="s">
        <v>639</v>
      </c>
      <c r="J64" s="277"/>
      <c r="K64" s="274" t="s">
        <v>639</v>
      </c>
      <c r="L64" s="275" t="s">
        <v>639</v>
      </c>
      <c r="M64" s="254" t="s">
        <v>639</v>
      </c>
      <c r="N64" s="267"/>
      <c r="O64" s="274" t="s">
        <v>639</v>
      </c>
      <c r="P64" s="275" t="s">
        <v>639</v>
      </c>
      <c r="Q64" s="254" t="s">
        <v>639</v>
      </c>
      <c r="R64" s="277"/>
      <c r="S64" s="274" t="s">
        <v>639</v>
      </c>
      <c r="T64" s="275" t="s">
        <v>639</v>
      </c>
      <c r="U64" s="254" t="s">
        <v>639</v>
      </c>
      <c r="V64" s="276"/>
      <c r="W64" s="274" t="s">
        <v>639</v>
      </c>
      <c r="X64" s="275" t="s">
        <v>639</v>
      </c>
      <c r="Y64" s="254" t="s">
        <v>639</v>
      </c>
    </row>
    <row r="65" spans="1:25" s="256" customFormat="1" ht="12.75" hidden="1" customHeight="1">
      <c r="A65" s="278"/>
      <c r="B65" s="279"/>
      <c r="C65" s="252" t="s">
        <v>639</v>
      </c>
      <c r="D65" s="253" t="s">
        <v>639</v>
      </c>
      <c r="E65" s="254" t="s">
        <v>639</v>
      </c>
      <c r="F65" s="277"/>
      <c r="G65" s="252" t="s">
        <v>639</v>
      </c>
      <c r="H65" s="253" t="s">
        <v>639</v>
      </c>
      <c r="I65" s="254" t="s">
        <v>639</v>
      </c>
      <c r="J65" s="277"/>
      <c r="K65" s="274" t="s">
        <v>639</v>
      </c>
      <c r="L65" s="275" t="s">
        <v>639</v>
      </c>
      <c r="M65" s="254" t="s">
        <v>639</v>
      </c>
      <c r="N65" s="267"/>
      <c r="O65" s="274" t="s">
        <v>639</v>
      </c>
      <c r="P65" s="275" t="s">
        <v>639</v>
      </c>
      <c r="Q65" s="254" t="s">
        <v>639</v>
      </c>
      <c r="R65" s="277"/>
      <c r="S65" s="274" t="s">
        <v>639</v>
      </c>
      <c r="T65" s="275" t="s">
        <v>639</v>
      </c>
      <c r="U65" s="254" t="s">
        <v>639</v>
      </c>
      <c r="V65" s="276"/>
      <c r="W65" s="274" t="s">
        <v>639</v>
      </c>
      <c r="X65" s="275" t="s">
        <v>639</v>
      </c>
      <c r="Y65" s="254" t="s">
        <v>639</v>
      </c>
    </row>
    <row r="66" spans="1:25" s="256" customFormat="1" ht="12.75" hidden="1" customHeight="1">
      <c r="A66" s="278"/>
      <c r="B66" s="279"/>
      <c r="C66" s="252" t="s">
        <v>639</v>
      </c>
      <c r="D66" s="253" t="s">
        <v>639</v>
      </c>
      <c r="E66" s="254" t="s">
        <v>639</v>
      </c>
      <c r="F66" s="277"/>
      <c r="G66" s="252" t="s">
        <v>639</v>
      </c>
      <c r="H66" s="253" t="s">
        <v>639</v>
      </c>
      <c r="I66" s="254" t="s">
        <v>639</v>
      </c>
      <c r="J66" s="277"/>
      <c r="K66" s="274" t="s">
        <v>639</v>
      </c>
      <c r="L66" s="275" t="s">
        <v>639</v>
      </c>
      <c r="M66" s="254" t="s">
        <v>639</v>
      </c>
      <c r="N66" s="267"/>
      <c r="O66" s="274" t="s">
        <v>639</v>
      </c>
      <c r="P66" s="275" t="s">
        <v>639</v>
      </c>
      <c r="Q66" s="254" t="s">
        <v>639</v>
      </c>
      <c r="R66" s="277"/>
      <c r="S66" s="274" t="s">
        <v>639</v>
      </c>
      <c r="T66" s="275" t="s">
        <v>639</v>
      </c>
      <c r="U66" s="254" t="s">
        <v>639</v>
      </c>
      <c r="V66" s="276"/>
      <c r="W66" s="274" t="s">
        <v>639</v>
      </c>
      <c r="X66" s="275" t="s">
        <v>639</v>
      </c>
      <c r="Y66" s="254" t="s">
        <v>639</v>
      </c>
    </row>
    <row r="67" spans="1:25" s="256" customFormat="1" ht="12.75" hidden="1" customHeight="1">
      <c r="A67" s="278"/>
      <c r="B67" s="279"/>
      <c r="C67" s="252" t="s">
        <v>639</v>
      </c>
      <c r="D67" s="253" t="s">
        <v>639</v>
      </c>
      <c r="E67" s="254" t="s">
        <v>639</v>
      </c>
      <c r="F67" s="277"/>
      <c r="G67" s="252" t="s">
        <v>639</v>
      </c>
      <c r="H67" s="253" t="s">
        <v>639</v>
      </c>
      <c r="I67" s="254" t="s">
        <v>639</v>
      </c>
      <c r="J67" s="277"/>
      <c r="K67" s="274" t="s">
        <v>639</v>
      </c>
      <c r="L67" s="275" t="s">
        <v>639</v>
      </c>
      <c r="M67" s="254" t="s">
        <v>639</v>
      </c>
      <c r="N67" s="267"/>
      <c r="O67" s="274" t="s">
        <v>639</v>
      </c>
      <c r="P67" s="275" t="s">
        <v>639</v>
      </c>
      <c r="Q67" s="254" t="s">
        <v>639</v>
      </c>
      <c r="R67" s="277"/>
      <c r="S67" s="274" t="s">
        <v>639</v>
      </c>
      <c r="T67" s="275" t="s">
        <v>639</v>
      </c>
      <c r="U67" s="254" t="s">
        <v>639</v>
      </c>
      <c r="V67" s="276"/>
      <c r="W67" s="274" t="s">
        <v>639</v>
      </c>
      <c r="X67" s="275" t="s">
        <v>639</v>
      </c>
      <c r="Y67" s="254" t="s">
        <v>639</v>
      </c>
    </row>
    <row r="68" spans="1:25" s="256" customFormat="1" ht="12.75" hidden="1" customHeight="1">
      <c r="A68" s="278"/>
      <c r="B68" s="279"/>
      <c r="C68" s="252" t="s">
        <v>639</v>
      </c>
      <c r="D68" s="253" t="s">
        <v>639</v>
      </c>
      <c r="E68" s="254" t="s">
        <v>639</v>
      </c>
      <c r="F68" s="277"/>
      <c r="G68" s="252" t="s">
        <v>639</v>
      </c>
      <c r="H68" s="253" t="s">
        <v>639</v>
      </c>
      <c r="I68" s="254" t="s">
        <v>639</v>
      </c>
      <c r="J68" s="277"/>
      <c r="K68" s="274" t="s">
        <v>639</v>
      </c>
      <c r="L68" s="275" t="s">
        <v>639</v>
      </c>
      <c r="M68" s="254" t="s">
        <v>639</v>
      </c>
      <c r="N68" s="267"/>
      <c r="O68" s="274" t="s">
        <v>639</v>
      </c>
      <c r="P68" s="275" t="s">
        <v>639</v>
      </c>
      <c r="Q68" s="254" t="s">
        <v>639</v>
      </c>
      <c r="R68" s="277"/>
      <c r="S68" s="274" t="s">
        <v>639</v>
      </c>
      <c r="T68" s="275" t="s">
        <v>639</v>
      </c>
      <c r="U68" s="254" t="s">
        <v>639</v>
      </c>
      <c r="V68" s="276"/>
      <c r="W68" s="274" t="s">
        <v>639</v>
      </c>
      <c r="X68" s="275" t="s">
        <v>639</v>
      </c>
      <c r="Y68" s="254" t="s">
        <v>639</v>
      </c>
    </row>
    <row r="69" spans="1:25" s="256" customFormat="1" ht="12.75" hidden="1" customHeight="1">
      <c r="A69" s="278"/>
      <c r="B69" s="279"/>
      <c r="C69" s="252" t="s">
        <v>639</v>
      </c>
      <c r="D69" s="253" t="s">
        <v>639</v>
      </c>
      <c r="E69" s="254" t="s">
        <v>639</v>
      </c>
      <c r="F69" s="277"/>
      <c r="G69" s="252" t="s">
        <v>639</v>
      </c>
      <c r="H69" s="253" t="s">
        <v>639</v>
      </c>
      <c r="I69" s="254" t="s">
        <v>639</v>
      </c>
      <c r="J69" s="277"/>
      <c r="K69" s="274" t="s">
        <v>639</v>
      </c>
      <c r="L69" s="275" t="s">
        <v>639</v>
      </c>
      <c r="M69" s="254" t="s">
        <v>639</v>
      </c>
      <c r="N69" s="267"/>
      <c r="O69" s="274" t="s">
        <v>639</v>
      </c>
      <c r="P69" s="275" t="s">
        <v>639</v>
      </c>
      <c r="Q69" s="254" t="s">
        <v>639</v>
      </c>
      <c r="R69" s="277"/>
      <c r="S69" s="274" t="s">
        <v>639</v>
      </c>
      <c r="T69" s="275" t="s">
        <v>639</v>
      </c>
      <c r="U69" s="254" t="s">
        <v>639</v>
      </c>
      <c r="V69" s="276"/>
      <c r="W69" s="274" t="s">
        <v>639</v>
      </c>
      <c r="X69" s="275" t="s">
        <v>639</v>
      </c>
      <c r="Y69" s="254" t="s">
        <v>639</v>
      </c>
    </row>
    <row r="70" spans="1:25" s="256" customFormat="1" ht="12.75" hidden="1" customHeight="1">
      <c r="A70" s="278"/>
      <c r="B70" s="279"/>
      <c r="C70" s="252" t="s">
        <v>639</v>
      </c>
      <c r="D70" s="253" t="s">
        <v>639</v>
      </c>
      <c r="E70" s="254" t="s">
        <v>639</v>
      </c>
      <c r="F70" s="277"/>
      <c r="G70" s="252" t="s">
        <v>639</v>
      </c>
      <c r="H70" s="253" t="s">
        <v>639</v>
      </c>
      <c r="I70" s="254" t="s">
        <v>639</v>
      </c>
      <c r="J70" s="277"/>
      <c r="K70" s="274" t="s">
        <v>639</v>
      </c>
      <c r="L70" s="275" t="s">
        <v>639</v>
      </c>
      <c r="M70" s="254" t="s">
        <v>639</v>
      </c>
      <c r="N70" s="267"/>
      <c r="O70" s="274" t="s">
        <v>639</v>
      </c>
      <c r="P70" s="275" t="s">
        <v>639</v>
      </c>
      <c r="Q70" s="254" t="s">
        <v>639</v>
      </c>
      <c r="R70" s="277"/>
      <c r="S70" s="274" t="s">
        <v>639</v>
      </c>
      <c r="T70" s="275" t="s">
        <v>639</v>
      </c>
      <c r="U70" s="254" t="s">
        <v>639</v>
      </c>
      <c r="V70" s="276"/>
      <c r="W70" s="274" t="s">
        <v>639</v>
      </c>
      <c r="X70" s="275" t="s">
        <v>639</v>
      </c>
      <c r="Y70" s="254" t="s">
        <v>639</v>
      </c>
    </row>
    <row r="71" spans="1:25" s="256" customFormat="1" ht="12.75" hidden="1" customHeight="1">
      <c r="A71" s="278"/>
      <c r="B71" s="279"/>
      <c r="C71" s="252" t="s">
        <v>639</v>
      </c>
      <c r="D71" s="253" t="s">
        <v>639</v>
      </c>
      <c r="E71" s="254" t="s">
        <v>639</v>
      </c>
      <c r="F71" s="277"/>
      <c r="G71" s="252" t="s">
        <v>639</v>
      </c>
      <c r="H71" s="253" t="s">
        <v>639</v>
      </c>
      <c r="I71" s="254" t="s">
        <v>639</v>
      </c>
      <c r="J71" s="277"/>
      <c r="K71" s="274" t="s">
        <v>639</v>
      </c>
      <c r="L71" s="275" t="s">
        <v>639</v>
      </c>
      <c r="M71" s="254" t="s">
        <v>639</v>
      </c>
      <c r="N71" s="267"/>
      <c r="O71" s="274" t="s">
        <v>639</v>
      </c>
      <c r="P71" s="275" t="s">
        <v>639</v>
      </c>
      <c r="Q71" s="254" t="s">
        <v>639</v>
      </c>
      <c r="R71" s="277"/>
      <c r="S71" s="274" t="s">
        <v>639</v>
      </c>
      <c r="T71" s="275" t="s">
        <v>639</v>
      </c>
      <c r="U71" s="254" t="s">
        <v>639</v>
      </c>
      <c r="V71" s="276"/>
      <c r="W71" s="274" t="s">
        <v>639</v>
      </c>
      <c r="X71" s="275" t="s">
        <v>639</v>
      </c>
      <c r="Y71" s="254" t="s">
        <v>639</v>
      </c>
    </row>
    <row r="72" spans="1:25" s="256" customFormat="1" ht="12.75" hidden="1" customHeight="1">
      <c r="A72" s="278"/>
      <c r="B72" s="279"/>
      <c r="C72" s="252" t="s">
        <v>639</v>
      </c>
      <c r="D72" s="253" t="s">
        <v>639</v>
      </c>
      <c r="E72" s="254" t="s">
        <v>639</v>
      </c>
      <c r="F72" s="277"/>
      <c r="G72" s="252" t="s">
        <v>639</v>
      </c>
      <c r="H72" s="253" t="s">
        <v>639</v>
      </c>
      <c r="I72" s="254" t="s">
        <v>639</v>
      </c>
      <c r="J72" s="277"/>
      <c r="K72" s="274" t="s">
        <v>639</v>
      </c>
      <c r="L72" s="275" t="s">
        <v>639</v>
      </c>
      <c r="M72" s="254" t="s">
        <v>639</v>
      </c>
      <c r="N72" s="267"/>
      <c r="O72" s="274" t="s">
        <v>639</v>
      </c>
      <c r="P72" s="275" t="s">
        <v>639</v>
      </c>
      <c r="Q72" s="254" t="s">
        <v>639</v>
      </c>
      <c r="R72" s="277"/>
      <c r="S72" s="274" t="s">
        <v>639</v>
      </c>
      <c r="T72" s="275" t="s">
        <v>639</v>
      </c>
      <c r="U72" s="254" t="s">
        <v>639</v>
      </c>
      <c r="V72" s="276"/>
      <c r="W72" s="274" t="s">
        <v>639</v>
      </c>
      <c r="X72" s="275" t="s">
        <v>639</v>
      </c>
      <c r="Y72" s="254" t="s">
        <v>639</v>
      </c>
    </row>
    <row r="73" spans="1:25" s="256" customFormat="1" ht="12.75" hidden="1" customHeight="1">
      <c r="A73" s="278"/>
      <c r="B73" s="279"/>
      <c r="C73" s="252" t="s">
        <v>639</v>
      </c>
      <c r="D73" s="253" t="s">
        <v>639</v>
      </c>
      <c r="E73" s="254" t="s">
        <v>639</v>
      </c>
      <c r="F73" s="277"/>
      <c r="G73" s="252" t="s">
        <v>639</v>
      </c>
      <c r="H73" s="253" t="s">
        <v>639</v>
      </c>
      <c r="I73" s="254" t="s">
        <v>639</v>
      </c>
      <c r="J73" s="277"/>
      <c r="K73" s="274" t="s">
        <v>639</v>
      </c>
      <c r="L73" s="275" t="s">
        <v>639</v>
      </c>
      <c r="M73" s="254" t="s">
        <v>639</v>
      </c>
      <c r="N73" s="267"/>
      <c r="O73" s="274" t="s">
        <v>639</v>
      </c>
      <c r="P73" s="275" t="s">
        <v>639</v>
      </c>
      <c r="Q73" s="254" t="s">
        <v>639</v>
      </c>
      <c r="R73" s="277"/>
      <c r="S73" s="274" t="s">
        <v>639</v>
      </c>
      <c r="T73" s="275" t="s">
        <v>639</v>
      </c>
      <c r="U73" s="254" t="s">
        <v>639</v>
      </c>
      <c r="V73" s="276"/>
      <c r="W73" s="274" t="s">
        <v>639</v>
      </c>
      <c r="X73" s="275" t="s">
        <v>639</v>
      </c>
      <c r="Y73" s="254" t="s">
        <v>639</v>
      </c>
    </row>
    <row r="74" spans="1:25" s="256" customFormat="1" ht="12.75" hidden="1" customHeight="1">
      <c r="A74" s="278"/>
      <c r="B74" s="279"/>
      <c r="C74" s="252" t="s">
        <v>639</v>
      </c>
      <c r="D74" s="253" t="s">
        <v>639</v>
      </c>
      <c r="E74" s="254" t="s">
        <v>639</v>
      </c>
      <c r="F74" s="277"/>
      <c r="G74" s="252" t="s">
        <v>639</v>
      </c>
      <c r="H74" s="253" t="s">
        <v>639</v>
      </c>
      <c r="I74" s="254" t="s">
        <v>639</v>
      </c>
      <c r="J74" s="277"/>
      <c r="K74" s="274" t="s">
        <v>639</v>
      </c>
      <c r="L74" s="275" t="s">
        <v>639</v>
      </c>
      <c r="M74" s="254" t="s">
        <v>639</v>
      </c>
      <c r="N74" s="267"/>
      <c r="O74" s="274" t="s">
        <v>639</v>
      </c>
      <c r="P74" s="275" t="s">
        <v>639</v>
      </c>
      <c r="Q74" s="254" t="s">
        <v>639</v>
      </c>
      <c r="R74" s="277"/>
      <c r="S74" s="274" t="s">
        <v>639</v>
      </c>
      <c r="T74" s="275" t="s">
        <v>639</v>
      </c>
      <c r="U74" s="254" t="s">
        <v>639</v>
      </c>
      <c r="V74" s="276"/>
      <c r="W74" s="274" t="s">
        <v>639</v>
      </c>
      <c r="X74" s="275" t="s">
        <v>639</v>
      </c>
      <c r="Y74" s="254" t="s">
        <v>639</v>
      </c>
    </row>
    <row r="75" spans="1:25" s="256" customFormat="1" ht="12.75" customHeight="1">
      <c r="A75" s="281">
        <f>SUM(D75,H75,L75,P75,T75,X75)</f>
        <v>2715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2435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280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612</v>
      </c>
      <c r="B77" s="241" t="s">
        <v>631</v>
      </c>
      <c r="C77" s="493" t="s">
        <v>666</v>
      </c>
      <c r="D77" s="494"/>
      <c r="E77" s="495"/>
      <c r="F77" s="242" t="s">
        <v>632</v>
      </c>
      <c r="G77" s="493" t="s">
        <v>633</v>
      </c>
      <c r="H77" s="494"/>
      <c r="I77" s="495"/>
      <c r="J77" s="242" t="s">
        <v>634</v>
      </c>
      <c r="K77" s="493" t="s">
        <v>635</v>
      </c>
      <c r="L77" s="494"/>
      <c r="M77" s="495"/>
      <c r="N77" s="242" t="s">
        <v>636</v>
      </c>
      <c r="O77" s="493" t="s">
        <v>612</v>
      </c>
      <c r="P77" s="494"/>
      <c r="Q77" s="495"/>
      <c r="R77" s="242">
        <v>14</v>
      </c>
      <c r="S77" s="493" t="s">
        <v>54</v>
      </c>
      <c r="T77" s="494"/>
      <c r="U77" s="495"/>
      <c r="V77" s="242" t="s">
        <v>639</v>
      </c>
      <c r="W77" s="493"/>
      <c r="X77" s="494"/>
      <c r="Y77" s="495"/>
    </row>
    <row r="78" spans="1:25" s="269" customFormat="1" ht="12.75" customHeight="1">
      <c r="A78" s="244">
        <v>1</v>
      </c>
      <c r="B78" s="245" t="s">
        <v>640</v>
      </c>
      <c r="C78" s="246" t="s">
        <v>641</v>
      </c>
      <c r="D78" s="247" t="s">
        <v>642</v>
      </c>
      <c r="E78" s="248"/>
      <c r="F78" s="245" t="s">
        <v>640</v>
      </c>
      <c r="G78" s="246" t="s">
        <v>641</v>
      </c>
      <c r="H78" s="247" t="s">
        <v>642</v>
      </c>
      <c r="I78" s="248"/>
      <c r="J78" s="245" t="s">
        <v>640</v>
      </c>
      <c r="K78" s="246" t="s">
        <v>641</v>
      </c>
      <c r="L78" s="247" t="s">
        <v>642</v>
      </c>
      <c r="M78" s="248"/>
      <c r="N78" s="245" t="s">
        <v>640</v>
      </c>
      <c r="O78" s="246" t="s">
        <v>641</v>
      </c>
      <c r="P78" s="247" t="s">
        <v>642</v>
      </c>
      <c r="Q78" s="248"/>
      <c r="R78" s="245" t="s">
        <v>640</v>
      </c>
      <c r="S78" s="246" t="s">
        <v>641</v>
      </c>
      <c r="T78" s="247" t="s">
        <v>642</v>
      </c>
      <c r="U78" s="248"/>
      <c r="V78" s="245" t="s">
        <v>640</v>
      </c>
      <c r="W78" s="246" t="s">
        <v>641</v>
      </c>
      <c r="X78" s="247" t="s">
        <v>642</v>
      </c>
      <c r="Y78" s="249"/>
    </row>
    <row r="79" spans="1:25" s="256" customFormat="1" ht="12.75" customHeight="1">
      <c r="A79" s="250">
        <v>692</v>
      </c>
      <c r="B79" s="270"/>
      <c r="C79" s="252" t="s">
        <v>639</v>
      </c>
      <c r="D79" s="271" t="s">
        <v>639</v>
      </c>
      <c r="E79" s="254" t="s">
        <v>639</v>
      </c>
      <c r="F79" s="270"/>
      <c r="G79" s="252" t="s">
        <v>639</v>
      </c>
      <c r="H79" s="271" t="s">
        <v>639</v>
      </c>
      <c r="I79" s="254" t="s">
        <v>639</v>
      </c>
      <c r="J79" s="270"/>
      <c r="K79" s="252" t="s">
        <v>639</v>
      </c>
      <c r="L79" s="271" t="s">
        <v>639</v>
      </c>
      <c r="M79" s="254" t="s">
        <v>639</v>
      </c>
      <c r="N79" s="351" t="s">
        <v>1869</v>
      </c>
      <c r="O79" s="252" t="s">
        <v>2253</v>
      </c>
      <c r="P79" s="271">
        <v>190</v>
      </c>
      <c r="Q79" s="254">
        <v>0</v>
      </c>
      <c r="R79" s="351" t="s">
        <v>1870</v>
      </c>
      <c r="S79" s="252" t="s">
        <v>502</v>
      </c>
      <c r="T79" s="271">
        <v>1120</v>
      </c>
      <c r="U79" s="254">
        <v>0</v>
      </c>
      <c r="V79" s="270"/>
      <c r="W79" s="252" t="s">
        <v>639</v>
      </c>
      <c r="X79" s="271" t="s">
        <v>639</v>
      </c>
      <c r="Y79" s="254" t="s">
        <v>639</v>
      </c>
    </row>
    <row r="80" spans="1:25" s="256" customFormat="1" ht="12.75" customHeight="1">
      <c r="A80" s="496" t="s">
        <v>63</v>
      </c>
      <c r="B80" s="270"/>
      <c r="C80" s="252" t="s">
        <v>639</v>
      </c>
      <c r="D80" s="271" t="s">
        <v>639</v>
      </c>
      <c r="E80" s="254" t="s">
        <v>639</v>
      </c>
      <c r="F80" s="270"/>
      <c r="G80" s="252" t="s">
        <v>639</v>
      </c>
      <c r="H80" s="271" t="s">
        <v>639</v>
      </c>
      <c r="I80" s="254" t="s">
        <v>639</v>
      </c>
      <c r="J80" s="270"/>
      <c r="K80" s="252" t="s">
        <v>639</v>
      </c>
      <c r="L80" s="271" t="s">
        <v>639</v>
      </c>
      <c r="M80" s="254" t="s">
        <v>639</v>
      </c>
      <c r="N80" s="351" t="s">
        <v>1871</v>
      </c>
      <c r="O80" s="252" t="s">
        <v>2290</v>
      </c>
      <c r="P80" s="271">
        <v>4090</v>
      </c>
      <c r="Q80" s="254">
        <v>0</v>
      </c>
      <c r="R80" s="351" t="s">
        <v>1872</v>
      </c>
      <c r="S80" s="252" t="s">
        <v>503</v>
      </c>
      <c r="T80" s="271">
        <v>55</v>
      </c>
      <c r="U80" s="254">
        <v>0</v>
      </c>
      <c r="V80" s="292"/>
      <c r="W80" s="252" t="s">
        <v>639</v>
      </c>
      <c r="X80" s="271" t="s">
        <v>639</v>
      </c>
      <c r="Y80" s="254" t="s">
        <v>639</v>
      </c>
    </row>
    <row r="81" spans="1:25" s="256" customFormat="1" ht="12.75" customHeight="1">
      <c r="A81" s="496"/>
      <c r="B81" s="270"/>
      <c r="C81" s="252" t="s">
        <v>639</v>
      </c>
      <c r="D81" s="271" t="s">
        <v>639</v>
      </c>
      <c r="E81" s="254" t="s">
        <v>639</v>
      </c>
      <c r="F81" s="270"/>
      <c r="G81" s="252" t="s">
        <v>639</v>
      </c>
      <c r="H81" s="271" t="s">
        <v>639</v>
      </c>
      <c r="I81" s="254" t="s">
        <v>639</v>
      </c>
      <c r="J81" s="270"/>
      <c r="K81" s="252" t="s">
        <v>639</v>
      </c>
      <c r="L81" s="271" t="s">
        <v>639</v>
      </c>
      <c r="M81" s="254" t="s">
        <v>639</v>
      </c>
      <c r="N81" s="351" t="s">
        <v>1875</v>
      </c>
      <c r="O81" s="252" t="s">
        <v>2291</v>
      </c>
      <c r="P81" s="271">
        <v>240</v>
      </c>
      <c r="Q81" s="254">
        <v>0</v>
      </c>
      <c r="R81" s="351" t="s">
        <v>1873</v>
      </c>
      <c r="S81" s="252" t="s">
        <v>504</v>
      </c>
      <c r="T81" s="271">
        <v>170</v>
      </c>
      <c r="U81" s="254">
        <v>0</v>
      </c>
      <c r="V81" s="292"/>
      <c r="W81" s="252" t="s">
        <v>639</v>
      </c>
      <c r="X81" s="271" t="s">
        <v>639</v>
      </c>
      <c r="Y81" s="254" t="s">
        <v>639</v>
      </c>
    </row>
    <row r="82" spans="1:25" s="256" customFormat="1" ht="12.75" customHeight="1">
      <c r="A82" s="496"/>
      <c r="B82" s="270"/>
      <c r="C82" s="252" t="s">
        <v>639</v>
      </c>
      <c r="D82" s="271" t="s">
        <v>639</v>
      </c>
      <c r="E82" s="254" t="s">
        <v>639</v>
      </c>
      <c r="F82" s="270"/>
      <c r="G82" s="252" t="s">
        <v>639</v>
      </c>
      <c r="H82" s="271" t="s">
        <v>639</v>
      </c>
      <c r="I82" s="254" t="s">
        <v>639</v>
      </c>
      <c r="J82" s="270"/>
      <c r="K82" s="252" t="s">
        <v>639</v>
      </c>
      <c r="L82" s="271" t="s">
        <v>639</v>
      </c>
      <c r="M82" s="254" t="s">
        <v>639</v>
      </c>
      <c r="N82" s="351" t="s">
        <v>1876</v>
      </c>
      <c r="O82" s="252" t="s">
        <v>2254</v>
      </c>
      <c r="P82" s="271">
        <v>1120</v>
      </c>
      <c r="Q82" s="254">
        <v>0</v>
      </c>
      <c r="R82" s="351" t="s">
        <v>1874</v>
      </c>
      <c r="S82" s="252" t="s">
        <v>505</v>
      </c>
      <c r="T82" s="271">
        <v>50</v>
      </c>
      <c r="U82" s="254">
        <v>0</v>
      </c>
      <c r="V82" s="292"/>
      <c r="W82" s="252" t="s">
        <v>639</v>
      </c>
      <c r="X82" s="271" t="s">
        <v>639</v>
      </c>
      <c r="Y82" s="254" t="s">
        <v>639</v>
      </c>
    </row>
    <row r="83" spans="1:25" s="256" customFormat="1" ht="12.75" customHeight="1">
      <c r="A83" s="496"/>
      <c r="B83" s="270"/>
      <c r="C83" s="252" t="s">
        <v>639</v>
      </c>
      <c r="D83" s="271" t="s">
        <v>639</v>
      </c>
      <c r="E83" s="254" t="s">
        <v>639</v>
      </c>
      <c r="F83" s="270"/>
      <c r="G83" s="252" t="s">
        <v>639</v>
      </c>
      <c r="H83" s="271" t="s">
        <v>639</v>
      </c>
      <c r="I83" s="254" t="s">
        <v>639</v>
      </c>
      <c r="J83" s="270"/>
      <c r="K83" s="252" t="s">
        <v>639</v>
      </c>
      <c r="L83" s="271" t="s">
        <v>639</v>
      </c>
      <c r="M83" s="254" t="s">
        <v>639</v>
      </c>
      <c r="N83" s="351"/>
      <c r="O83" s="252" t="s">
        <v>639</v>
      </c>
      <c r="P83" s="271" t="s">
        <v>639</v>
      </c>
      <c r="Q83" s="254" t="s">
        <v>639</v>
      </c>
      <c r="R83" s="270"/>
      <c r="S83" s="252" t="s">
        <v>639</v>
      </c>
      <c r="T83" s="271" t="s">
        <v>639</v>
      </c>
      <c r="U83" s="254" t="s">
        <v>639</v>
      </c>
      <c r="V83" s="292"/>
      <c r="W83" s="252" t="s">
        <v>639</v>
      </c>
      <c r="X83" s="271" t="s">
        <v>639</v>
      </c>
      <c r="Y83" s="254" t="s">
        <v>639</v>
      </c>
    </row>
    <row r="84" spans="1:25" s="256" customFormat="1" ht="12.75" customHeight="1">
      <c r="A84" s="496"/>
      <c r="B84" s="270"/>
      <c r="C84" s="252" t="s">
        <v>639</v>
      </c>
      <c r="D84" s="271" t="s">
        <v>639</v>
      </c>
      <c r="E84" s="254" t="s">
        <v>639</v>
      </c>
      <c r="F84" s="270"/>
      <c r="G84" s="252" t="s">
        <v>639</v>
      </c>
      <c r="H84" s="271" t="s">
        <v>639</v>
      </c>
      <c r="I84" s="254" t="s">
        <v>639</v>
      </c>
      <c r="J84" s="270"/>
      <c r="K84" s="252" t="s">
        <v>639</v>
      </c>
      <c r="L84" s="271" t="s">
        <v>639</v>
      </c>
      <c r="M84" s="254" t="s">
        <v>639</v>
      </c>
      <c r="N84" s="351"/>
      <c r="O84" s="252" t="s">
        <v>639</v>
      </c>
      <c r="P84" s="271" t="s">
        <v>639</v>
      </c>
      <c r="Q84" s="254" t="s">
        <v>639</v>
      </c>
      <c r="R84" s="270"/>
      <c r="S84" s="252" t="s">
        <v>639</v>
      </c>
      <c r="T84" s="271" t="s">
        <v>639</v>
      </c>
      <c r="U84" s="254" t="s">
        <v>639</v>
      </c>
      <c r="V84" s="292"/>
      <c r="W84" s="252" t="s">
        <v>639</v>
      </c>
      <c r="X84" s="271" t="s">
        <v>639</v>
      </c>
      <c r="Y84" s="254" t="s">
        <v>639</v>
      </c>
    </row>
    <row r="85" spans="1:25" s="256" customFormat="1" ht="12.75" customHeight="1">
      <c r="A85" s="496"/>
      <c r="B85" s="270"/>
      <c r="C85" s="274" t="s">
        <v>639</v>
      </c>
      <c r="D85" s="275" t="s">
        <v>639</v>
      </c>
      <c r="E85" s="254" t="s">
        <v>639</v>
      </c>
      <c r="F85" s="270"/>
      <c r="G85" s="274" t="s">
        <v>639</v>
      </c>
      <c r="H85" s="275" t="s">
        <v>639</v>
      </c>
      <c r="I85" s="254" t="s">
        <v>639</v>
      </c>
      <c r="J85" s="270"/>
      <c r="K85" s="274" t="s">
        <v>639</v>
      </c>
      <c r="L85" s="275" t="s">
        <v>639</v>
      </c>
      <c r="M85" s="254" t="s">
        <v>639</v>
      </c>
      <c r="N85" s="351"/>
      <c r="O85" s="274" t="s">
        <v>639</v>
      </c>
      <c r="P85" s="275" t="s">
        <v>639</v>
      </c>
      <c r="Q85" s="254" t="s">
        <v>639</v>
      </c>
      <c r="R85" s="270"/>
      <c r="S85" s="274" t="s">
        <v>639</v>
      </c>
      <c r="T85" s="275" t="s">
        <v>639</v>
      </c>
      <c r="U85" s="254" t="s">
        <v>639</v>
      </c>
      <c r="V85" s="293"/>
      <c r="W85" s="274" t="s">
        <v>639</v>
      </c>
      <c r="X85" s="275" t="s">
        <v>639</v>
      </c>
      <c r="Y85" s="254" t="s">
        <v>639</v>
      </c>
    </row>
    <row r="86" spans="1:25" s="256" customFormat="1" ht="12.75" customHeight="1">
      <c r="A86" s="496"/>
      <c r="B86" s="270"/>
      <c r="C86" s="274" t="s">
        <v>639</v>
      </c>
      <c r="D86" s="275" t="s">
        <v>639</v>
      </c>
      <c r="E86" s="254" t="s">
        <v>639</v>
      </c>
      <c r="F86" s="293"/>
      <c r="G86" s="274" t="s">
        <v>639</v>
      </c>
      <c r="H86" s="275" t="s">
        <v>639</v>
      </c>
      <c r="I86" s="254" t="s">
        <v>639</v>
      </c>
      <c r="J86" s="270"/>
      <c r="K86" s="274" t="s">
        <v>639</v>
      </c>
      <c r="L86" s="275" t="s">
        <v>639</v>
      </c>
      <c r="M86" s="254" t="s">
        <v>639</v>
      </c>
      <c r="N86" s="270"/>
      <c r="O86" s="274" t="s">
        <v>639</v>
      </c>
      <c r="P86" s="275" t="s">
        <v>639</v>
      </c>
      <c r="Q86" s="254" t="s">
        <v>639</v>
      </c>
      <c r="R86" s="270"/>
      <c r="S86" s="274" t="s">
        <v>639</v>
      </c>
      <c r="T86" s="275" t="s">
        <v>639</v>
      </c>
      <c r="U86" s="254" t="s">
        <v>639</v>
      </c>
      <c r="V86" s="293"/>
      <c r="W86" s="274" t="s">
        <v>639</v>
      </c>
      <c r="X86" s="275" t="s">
        <v>639</v>
      </c>
      <c r="Y86" s="254" t="s">
        <v>639</v>
      </c>
    </row>
    <row r="87" spans="1:25" s="256" customFormat="1" ht="12.75" hidden="1" customHeight="1">
      <c r="A87" s="496"/>
      <c r="B87" s="270"/>
      <c r="C87" s="274" t="s">
        <v>639</v>
      </c>
      <c r="D87" s="275" t="s">
        <v>639</v>
      </c>
      <c r="E87" s="254" t="s">
        <v>639</v>
      </c>
      <c r="F87" s="293"/>
      <c r="G87" s="274" t="s">
        <v>639</v>
      </c>
      <c r="H87" s="275" t="s">
        <v>639</v>
      </c>
      <c r="I87" s="254" t="s">
        <v>639</v>
      </c>
      <c r="J87" s="293"/>
      <c r="K87" s="274" t="s">
        <v>639</v>
      </c>
      <c r="L87" s="275" t="s">
        <v>639</v>
      </c>
      <c r="M87" s="254" t="s">
        <v>639</v>
      </c>
      <c r="N87" s="270"/>
      <c r="O87" s="274" t="s">
        <v>639</v>
      </c>
      <c r="P87" s="275" t="s">
        <v>639</v>
      </c>
      <c r="Q87" s="254" t="s">
        <v>639</v>
      </c>
      <c r="R87" s="270"/>
      <c r="S87" s="274" t="s">
        <v>639</v>
      </c>
      <c r="T87" s="275" t="s">
        <v>639</v>
      </c>
      <c r="U87" s="254" t="s">
        <v>639</v>
      </c>
      <c r="V87" s="293"/>
      <c r="W87" s="274" t="s">
        <v>639</v>
      </c>
      <c r="X87" s="275" t="s">
        <v>639</v>
      </c>
      <c r="Y87" s="254" t="s">
        <v>639</v>
      </c>
    </row>
    <row r="88" spans="1:25" s="256" customFormat="1" ht="12.75" hidden="1" customHeight="1">
      <c r="A88" s="278"/>
      <c r="B88" s="270"/>
      <c r="C88" s="274" t="s">
        <v>639</v>
      </c>
      <c r="D88" s="275" t="s">
        <v>639</v>
      </c>
      <c r="E88" s="254" t="s">
        <v>639</v>
      </c>
      <c r="F88" s="293"/>
      <c r="G88" s="274" t="s">
        <v>639</v>
      </c>
      <c r="H88" s="275" t="s">
        <v>639</v>
      </c>
      <c r="I88" s="254" t="s">
        <v>639</v>
      </c>
      <c r="J88" s="293"/>
      <c r="K88" s="274" t="s">
        <v>639</v>
      </c>
      <c r="L88" s="275" t="s">
        <v>639</v>
      </c>
      <c r="M88" s="254" t="s">
        <v>639</v>
      </c>
      <c r="N88" s="270"/>
      <c r="O88" s="274" t="s">
        <v>639</v>
      </c>
      <c r="P88" s="275" t="s">
        <v>639</v>
      </c>
      <c r="Q88" s="254" t="s">
        <v>639</v>
      </c>
      <c r="R88" s="270"/>
      <c r="S88" s="274" t="s">
        <v>639</v>
      </c>
      <c r="T88" s="275" t="s">
        <v>639</v>
      </c>
      <c r="U88" s="254" t="s">
        <v>639</v>
      </c>
      <c r="V88" s="293"/>
      <c r="W88" s="274" t="s">
        <v>639</v>
      </c>
      <c r="X88" s="275" t="s">
        <v>639</v>
      </c>
      <c r="Y88" s="254" t="s">
        <v>639</v>
      </c>
    </row>
    <row r="89" spans="1:25" s="256" customFormat="1" ht="12.75" hidden="1" customHeight="1">
      <c r="A89" s="278"/>
      <c r="B89" s="293"/>
      <c r="C89" s="274" t="s">
        <v>639</v>
      </c>
      <c r="D89" s="275" t="s">
        <v>639</v>
      </c>
      <c r="E89" s="254" t="s">
        <v>639</v>
      </c>
      <c r="F89" s="293"/>
      <c r="G89" s="274" t="s">
        <v>639</v>
      </c>
      <c r="H89" s="275" t="s">
        <v>639</v>
      </c>
      <c r="I89" s="254" t="s">
        <v>639</v>
      </c>
      <c r="J89" s="293"/>
      <c r="K89" s="274" t="s">
        <v>639</v>
      </c>
      <c r="L89" s="275" t="s">
        <v>639</v>
      </c>
      <c r="M89" s="254" t="s">
        <v>639</v>
      </c>
      <c r="N89" s="270"/>
      <c r="O89" s="274" t="s">
        <v>639</v>
      </c>
      <c r="P89" s="275" t="s">
        <v>639</v>
      </c>
      <c r="Q89" s="254" t="s">
        <v>639</v>
      </c>
      <c r="R89" s="270"/>
      <c r="S89" s="274" t="s">
        <v>639</v>
      </c>
      <c r="T89" s="275" t="s">
        <v>639</v>
      </c>
      <c r="U89" s="254" t="s">
        <v>639</v>
      </c>
      <c r="V89" s="293"/>
      <c r="W89" s="274" t="s">
        <v>639</v>
      </c>
      <c r="X89" s="275" t="s">
        <v>639</v>
      </c>
      <c r="Y89" s="254" t="s">
        <v>639</v>
      </c>
    </row>
    <row r="90" spans="1:25" s="280" customFormat="1" ht="12.75" hidden="1" customHeight="1">
      <c r="A90" s="278"/>
      <c r="B90" s="293"/>
      <c r="C90" s="274" t="s">
        <v>639</v>
      </c>
      <c r="D90" s="275" t="s">
        <v>639</v>
      </c>
      <c r="E90" s="254" t="s">
        <v>639</v>
      </c>
      <c r="F90" s="293"/>
      <c r="G90" s="274" t="s">
        <v>639</v>
      </c>
      <c r="H90" s="275" t="s">
        <v>639</v>
      </c>
      <c r="I90" s="254" t="s">
        <v>639</v>
      </c>
      <c r="J90" s="293"/>
      <c r="K90" s="274" t="s">
        <v>639</v>
      </c>
      <c r="L90" s="275" t="s">
        <v>639</v>
      </c>
      <c r="M90" s="254" t="s">
        <v>639</v>
      </c>
      <c r="N90" s="293"/>
      <c r="O90" s="274" t="s">
        <v>639</v>
      </c>
      <c r="P90" s="275" t="s">
        <v>639</v>
      </c>
      <c r="Q90" s="254" t="s">
        <v>639</v>
      </c>
      <c r="R90" s="293"/>
      <c r="S90" s="274" t="s">
        <v>639</v>
      </c>
      <c r="T90" s="275" t="s">
        <v>639</v>
      </c>
      <c r="U90" s="254" t="s">
        <v>639</v>
      </c>
      <c r="V90" s="293"/>
      <c r="W90" s="274" t="s">
        <v>639</v>
      </c>
      <c r="X90" s="275" t="s">
        <v>639</v>
      </c>
      <c r="Y90" s="254" t="s">
        <v>639</v>
      </c>
    </row>
    <row r="91" spans="1:25" ht="13.5" hidden="1" customHeight="1">
      <c r="A91" s="278"/>
      <c r="B91" s="293"/>
      <c r="C91" s="274" t="s">
        <v>639</v>
      </c>
      <c r="D91" s="275" t="s">
        <v>639</v>
      </c>
      <c r="E91" s="254" t="s">
        <v>639</v>
      </c>
      <c r="F91" s="293"/>
      <c r="G91" s="274" t="s">
        <v>639</v>
      </c>
      <c r="H91" s="275" t="s">
        <v>639</v>
      </c>
      <c r="I91" s="254" t="s">
        <v>639</v>
      </c>
      <c r="J91" s="293"/>
      <c r="K91" s="274" t="s">
        <v>639</v>
      </c>
      <c r="L91" s="275" t="s">
        <v>639</v>
      </c>
      <c r="M91" s="254" t="s">
        <v>639</v>
      </c>
      <c r="N91" s="293"/>
      <c r="O91" s="274" t="s">
        <v>639</v>
      </c>
      <c r="P91" s="275" t="s">
        <v>639</v>
      </c>
      <c r="Q91" s="254" t="s">
        <v>639</v>
      </c>
      <c r="R91" s="293"/>
      <c r="S91" s="274" t="s">
        <v>639</v>
      </c>
      <c r="T91" s="275" t="s">
        <v>639</v>
      </c>
      <c r="U91" s="254" t="s">
        <v>639</v>
      </c>
      <c r="V91" s="293"/>
      <c r="W91" s="274" t="s">
        <v>639</v>
      </c>
      <c r="X91" s="275" t="s">
        <v>639</v>
      </c>
      <c r="Y91" s="254" t="s">
        <v>639</v>
      </c>
    </row>
    <row r="92" spans="1:25" ht="13.5" hidden="1" customHeight="1">
      <c r="A92" s="278"/>
      <c r="B92" s="293"/>
      <c r="C92" s="274" t="s">
        <v>639</v>
      </c>
      <c r="D92" s="275" t="s">
        <v>639</v>
      </c>
      <c r="E92" s="254" t="s">
        <v>639</v>
      </c>
      <c r="F92" s="293"/>
      <c r="G92" s="274" t="s">
        <v>639</v>
      </c>
      <c r="H92" s="275" t="s">
        <v>639</v>
      </c>
      <c r="I92" s="254" t="s">
        <v>639</v>
      </c>
      <c r="J92" s="293"/>
      <c r="K92" s="274" t="s">
        <v>639</v>
      </c>
      <c r="L92" s="275" t="s">
        <v>639</v>
      </c>
      <c r="M92" s="254" t="s">
        <v>639</v>
      </c>
      <c r="N92" s="293"/>
      <c r="O92" s="274" t="s">
        <v>639</v>
      </c>
      <c r="P92" s="275" t="s">
        <v>639</v>
      </c>
      <c r="Q92" s="254" t="s">
        <v>639</v>
      </c>
      <c r="R92" s="293"/>
      <c r="S92" s="274" t="s">
        <v>639</v>
      </c>
      <c r="T92" s="275" t="s">
        <v>639</v>
      </c>
      <c r="U92" s="254" t="s">
        <v>639</v>
      </c>
      <c r="V92" s="293"/>
      <c r="W92" s="274" t="s">
        <v>639</v>
      </c>
      <c r="X92" s="275" t="s">
        <v>639</v>
      </c>
      <c r="Y92" s="254" t="s">
        <v>639</v>
      </c>
    </row>
    <row r="93" spans="1:25" ht="13.5" hidden="1" customHeight="1">
      <c r="A93" s="278"/>
      <c r="B93" s="293"/>
      <c r="C93" s="274" t="s">
        <v>639</v>
      </c>
      <c r="D93" s="275" t="s">
        <v>639</v>
      </c>
      <c r="E93" s="254" t="s">
        <v>639</v>
      </c>
      <c r="F93" s="293"/>
      <c r="G93" s="274" t="s">
        <v>639</v>
      </c>
      <c r="H93" s="275" t="s">
        <v>639</v>
      </c>
      <c r="I93" s="254" t="s">
        <v>639</v>
      </c>
      <c r="J93" s="293"/>
      <c r="K93" s="274" t="s">
        <v>639</v>
      </c>
      <c r="L93" s="275" t="s">
        <v>639</v>
      </c>
      <c r="M93" s="254" t="s">
        <v>639</v>
      </c>
      <c r="N93" s="293"/>
      <c r="O93" s="274" t="s">
        <v>639</v>
      </c>
      <c r="P93" s="275" t="s">
        <v>639</v>
      </c>
      <c r="Q93" s="254" t="s">
        <v>639</v>
      </c>
      <c r="R93" s="293"/>
      <c r="S93" s="274" t="s">
        <v>639</v>
      </c>
      <c r="T93" s="275" t="s">
        <v>639</v>
      </c>
      <c r="U93" s="254" t="s">
        <v>639</v>
      </c>
      <c r="V93" s="293"/>
      <c r="W93" s="274" t="s">
        <v>639</v>
      </c>
      <c r="X93" s="275" t="s">
        <v>639</v>
      </c>
      <c r="Y93" s="254" t="s">
        <v>639</v>
      </c>
    </row>
    <row r="94" spans="1:25" ht="13.5" hidden="1" customHeight="1">
      <c r="A94" s="278"/>
      <c r="B94" s="293"/>
      <c r="C94" s="274" t="s">
        <v>639</v>
      </c>
      <c r="D94" s="275" t="s">
        <v>639</v>
      </c>
      <c r="E94" s="254" t="s">
        <v>639</v>
      </c>
      <c r="F94" s="293"/>
      <c r="G94" s="274" t="s">
        <v>639</v>
      </c>
      <c r="H94" s="275" t="s">
        <v>639</v>
      </c>
      <c r="I94" s="254" t="s">
        <v>639</v>
      </c>
      <c r="J94" s="293"/>
      <c r="K94" s="274" t="s">
        <v>639</v>
      </c>
      <c r="L94" s="275" t="s">
        <v>639</v>
      </c>
      <c r="M94" s="254" t="s">
        <v>639</v>
      </c>
      <c r="N94" s="293"/>
      <c r="O94" s="274" t="s">
        <v>639</v>
      </c>
      <c r="P94" s="275" t="s">
        <v>639</v>
      </c>
      <c r="Q94" s="254" t="s">
        <v>639</v>
      </c>
      <c r="R94" s="293"/>
      <c r="S94" s="274" t="s">
        <v>639</v>
      </c>
      <c r="T94" s="275" t="s">
        <v>639</v>
      </c>
      <c r="U94" s="254" t="s">
        <v>639</v>
      </c>
      <c r="V94" s="293"/>
      <c r="W94" s="274" t="s">
        <v>639</v>
      </c>
      <c r="X94" s="275" t="s">
        <v>639</v>
      </c>
      <c r="Y94" s="254" t="s">
        <v>639</v>
      </c>
    </row>
    <row r="95" spans="1:25" ht="13.5" customHeight="1">
      <c r="A95" s="281">
        <f>SUM(D95,H95,L95,P95,T95,X95)</f>
        <v>7035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5640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1395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612</v>
      </c>
      <c r="B97" s="241" t="s">
        <v>631</v>
      </c>
      <c r="C97" s="493" t="s">
        <v>666</v>
      </c>
      <c r="D97" s="494"/>
      <c r="E97" s="495"/>
      <c r="F97" s="242" t="s">
        <v>632</v>
      </c>
      <c r="G97" s="493" t="s">
        <v>633</v>
      </c>
      <c r="H97" s="494"/>
      <c r="I97" s="495"/>
      <c r="J97" s="242" t="s">
        <v>634</v>
      </c>
      <c r="K97" s="493" t="s">
        <v>635</v>
      </c>
      <c r="L97" s="494"/>
      <c r="M97" s="495"/>
      <c r="N97" s="242" t="s">
        <v>636</v>
      </c>
      <c r="O97" s="493" t="s">
        <v>612</v>
      </c>
      <c r="P97" s="494"/>
      <c r="Q97" s="495"/>
      <c r="R97" s="242">
        <v>14</v>
      </c>
      <c r="S97" s="493" t="s">
        <v>54</v>
      </c>
      <c r="T97" s="494"/>
      <c r="U97" s="495"/>
      <c r="V97" s="242" t="s">
        <v>639</v>
      </c>
      <c r="W97" s="493"/>
      <c r="X97" s="494"/>
      <c r="Y97" s="495"/>
    </row>
    <row r="98" spans="1:25" s="290" customFormat="1" ht="13.5" customHeight="1">
      <c r="A98" s="244">
        <v>1</v>
      </c>
      <c r="B98" s="245" t="s">
        <v>640</v>
      </c>
      <c r="C98" s="246" t="s">
        <v>641</v>
      </c>
      <c r="D98" s="247" t="s">
        <v>642</v>
      </c>
      <c r="E98" s="248"/>
      <c r="F98" s="245" t="s">
        <v>640</v>
      </c>
      <c r="G98" s="246" t="s">
        <v>641</v>
      </c>
      <c r="H98" s="247" t="s">
        <v>642</v>
      </c>
      <c r="I98" s="248"/>
      <c r="J98" s="245" t="s">
        <v>640</v>
      </c>
      <c r="K98" s="246" t="s">
        <v>641</v>
      </c>
      <c r="L98" s="247" t="s">
        <v>642</v>
      </c>
      <c r="M98" s="248"/>
      <c r="N98" s="245" t="s">
        <v>640</v>
      </c>
      <c r="O98" s="246" t="s">
        <v>641</v>
      </c>
      <c r="P98" s="247" t="s">
        <v>642</v>
      </c>
      <c r="Q98" s="248"/>
      <c r="R98" s="245" t="s">
        <v>640</v>
      </c>
      <c r="S98" s="246" t="s">
        <v>641</v>
      </c>
      <c r="T98" s="247" t="s">
        <v>642</v>
      </c>
      <c r="U98" s="248"/>
      <c r="V98" s="245" t="s">
        <v>640</v>
      </c>
      <c r="W98" s="246" t="s">
        <v>641</v>
      </c>
      <c r="X98" s="247" t="s">
        <v>642</v>
      </c>
      <c r="Y98" s="249"/>
    </row>
    <row r="99" spans="1:25" ht="13.5" customHeight="1">
      <c r="A99" s="250">
        <v>694</v>
      </c>
      <c r="B99" s="270"/>
      <c r="C99" s="252" t="s">
        <v>639</v>
      </c>
      <c r="D99" s="271" t="s">
        <v>639</v>
      </c>
      <c r="E99" s="254" t="s">
        <v>639</v>
      </c>
      <c r="F99" s="270"/>
      <c r="G99" s="252" t="s">
        <v>639</v>
      </c>
      <c r="H99" s="271" t="s">
        <v>639</v>
      </c>
      <c r="I99" s="254" t="s">
        <v>639</v>
      </c>
      <c r="J99" s="270"/>
      <c r="K99" s="252" t="s">
        <v>639</v>
      </c>
      <c r="L99" s="271" t="s">
        <v>639</v>
      </c>
      <c r="M99" s="254" t="s">
        <v>639</v>
      </c>
      <c r="N99" s="351" t="s">
        <v>1877</v>
      </c>
      <c r="O99" s="252" t="s">
        <v>2292</v>
      </c>
      <c r="P99" s="271">
        <v>890</v>
      </c>
      <c r="Q99" s="254">
        <v>0</v>
      </c>
      <c r="R99" s="351" t="s">
        <v>1878</v>
      </c>
      <c r="S99" s="252" t="s">
        <v>506</v>
      </c>
      <c r="T99" s="271">
        <v>80</v>
      </c>
      <c r="U99" s="254">
        <v>0</v>
      </c>
      <c r="V99" s="270"/>
      <c r="W99" s="252" t="s">
        <v>639</v>
      </c>
      <c r="X99" s="271" t="s">
        <v>639</v>
      </c>
      <c r="Y99" s="254" t="s">
        <v>639</v>
      </c>
    </row>
    <row r="100" spans="1:25" s="238" customFormat="1" ht="13.5" customHeight="1">
      <c r="A100" s="496" t="s">
        <v>64</v>
      </c>
      <c r="B100" s="270"/>
      <c r="C100" s="252" t="s">
        <v>639</v>
      </c>
      <c r="D100" s="271" t="s">
        <v>639</v>
      </c>
      <c r="E100" s="254" t="s">
        <v>639</v>
      </c>
      <c r="F100" s="270"/>
      <c r="G100" s="252" t="s">
        <v>639</v>
      </c>
      <c r="H100" s="271" t="s">
        <v>639</v>
      </c>
      <c r="I100" s="254" t="s">
        <v>639</v>
      </c>
      <c r="J100" s="270"/>
      <c r="K100" s="252" t="s">
        <v>639</v>
      </c>
      <c r="L100" s="271" t="s">
        <v>639</v>
      </c>
      <c r="M100" s="254" t="s">
        <v>639</v>
      </c>
      <c r="N100" s="270"/>
      <c r="O100" s="252" t="s">
        <v>639</v>
      </c>
      <c r="P100" s="271" t="s">
        <v>639</v>
      </c>
      <c r="Q100" s="254" t="s">
        <v>639</v>
      </c>
      <c r="R100" s="270"/>
      <c r="S100" s="252" t="s">
        <v>639</v>
      </c>
      <c r="T100" s="271" t="s">
        <v>639</v>
      </c>
      <c r="U100" s="254" t="s">
        <v>639</v>
      </c>
      <c r="V100" s="292"/>
      <c r="W100" s="252" t="s">
        <v>639</v>
      </c>
      <c r="X100" s="271" t="s">
        <v>639</v>
      </c>
      <c r="Y100" s="254" t="s">
        <v>639</v>
      </c>
    </row>
    <row r="101" spans="1:25" s="238" customFormat="1" ht="13.5" customHeight="1">
      <c r="A101" s="496"/>
      <c r="B101" s="270"/>
      <c r="C101" s="252" t="s">
        <v>639</v>
      </c>
      <c r="D101" s="271" t="s">
        <v>639</v>
      </c>
      <c r="E101" s="254" t="s">
        <v>639</v>
      </c>
      <c r="F101" s="270"/>
      <c r="G101" s="252" t="s">
        <v>639</v>
      </c>
      <c r="H101" s="271" t="s">
        <v>639</v>
      </c>
      <c r="I101" s="254" t="s">
        <v>639</v>
      </c>
      <c r="J101" s="270"/>
      <c r="K101" s="252" t="s">
        <v>639</v>
      </c>
      <c r="L101" s="271" t="s">
        <v>639</v>
      </c>
      <c r="M101" s="254" t="s">
        <v>639</v>
      </c>
      <c r="N101" s="270"/>
      <c r="O101" s="252" t="s">
        <v>639</v>
      </c>
      <c r="P101" s="271" t="s">
        <v>639</v>
      </c>
      <c r="Q101" s="254" t="s">
        <v>639</v>
      </c>
      <c r="R101" s="270"/>
      <c r="S101" s="252" t="s">
        <v>639</v>
      </c>
      <c r="T101" s="271" t="s">
        <v>639</v>
      </c>
      <c r="U101" s="254" t="s">
        <v>639</v>
      </c>
      <c r="V101" s="292"/>
      <c r="W101" s="252" t="s">
        <v>639</v>
      </c>
      <c r="X101" s="271" t="s">
        <v>639</v>
      </c>
      <c r="Y101" s="254" t="s">
        <v>639</v>
      </c>
    </row>
    <row r="102" spans="1:25" ht="13.5" hidden="1" customHeight="1">
      <c r="A102" s="496"/>
      <c r="B102" s="270"/>
      <c r="C102" s="252" t="s">
        <v>639</v>
      </c>
      <c r="D102" s="271" t="s">
        <v>639</v>
      </c>
      <c r="E102" s="254" t="s">
        <v>639</v>
      </c>
      <c r="F102" s="270"/>
      <c r="G102" s="252" t="s">
        <v>639</v>
      </c>
      <c r="H102" s="271" t="s">
        <v>639</v>
      </c>
      <c r="I102" s="254" t="s">
        <v>639</v>
      </c>
      <c r="J102" s="270"/>
      <c r="K102" s="252" t="s">
        <v>639</v>
      </c>
      <c r="L102" s="271" t="s">
        <v>639</v>
      </c>
      <c r="M102" s="254" t="s">
        <v>639</v>
      </c>
      <c r="N102" s="270"/>
      <c r="O102" s="252" t="s">
        <v>639</v>
      </c>
      <c r="P102" s="271" t="s">
        <v>639</v>
      </c>
      <c r="Q102" s="254" t="s">
        <v>639</v>
      </c>
      <c r="R102" s="270"/>
      <c r="S102" s="252" t="s">
        <v>639</v>
      </c>
      <c r="T102" s="271" t="s">
        <v>639</v>
      </c>
      <c r="U102" s="254" t="s">
        <v>639</v>
      </c>
      <c r="V102" s="292"/>
      <c r="W102" s="252" t="s">
        <v>639</v>
      </c>
      <c r="X102" s="271" t="s">
        <v>639</v>
      </c>
      <c r="Y102" s="254" t="s">
        <v>639</v>
      </c>
    </row>
    <row r="103" spans="1:25" ht="13.5" hidden="1" customHeight="1">
      <c r="A103" s="496"/>
      <c r="B103" s="270"/>
      <c r="C103" s="252" t="s">
        <v>639</v>
      </c>
      <c r="D103" s="271" t="s">
        <v>639</v>
      </c>
      <c r="E103" s="254" t="s">
        <v>639</v>
      </c>
      <c r="F103" s="292"/>
      <c r="G103" s="252" t="s">
        <v>639</v>
      </c>
      <c r="H103" s="271" t="s">
        <v>639</v>
      </c>
      <c r="I103" s="254" t="s">
        <v>639</v>
      </c>
      <c r="J103" s="270"/>
      <c r="K103" s="252" t="s">
        <v>639</v>
      </c>
      <c r="L103" s="271" t="s">
        <v>639</v>
      </c>
      <c r="M103" s="254" t="s">
        <v>639</v>
      </c>
      <c r="N103" s="270"/>
      <c r="O103" s="252" t="s">
        <v>639</v>
      </c>
      <c r="P103" s="271" t="s">
        <v>639</v>
      </c>
      <c r="Q103" s="254" t="s">
        <v>639</v>
      </c>
      <c r="R103" s="270"/>
      <c r="S103" s="252" t="s">
        <v>639</v>
      </c>
      <c r="T103" s="271" t="s">
        <v>639</v>
      </c>
      <c r="U103" s="254" t="s">
        <v>639</v>
      </c>
      <c r="V103" s="292"/>
      <c r="W103" s="252" t="s">
        <v>639</v>
      </c>
      <c r="X103" s="271" t="s">
        <v>639</v>
      </c>
      <c r="Y103" s="254" t="s">
        <v>639</v>
      </c>
    </row>
    <row r="104" spans="1:25" ht="13.5" hidden="1" customHeight="1">
      <c r="A104" s="496"/>
      <c r="B104" s="270"/>
      <c r="C104" s="252" t="s">
        <v>639</v>
      </c>
      <c r="D104" s="271" t="s">
        <v>639</v>
      </c>
      <c r="E104" s="254" t="s">
        <v>639</v>
      </c>
      <c r="F104" s="292"/>
      <c r="G104" s="252" t="s">
        <v>639</v>
      </c>
      <c r="H104" s="271" t="s">
        <v>639</v>
      </c>
      <c r="I104" s="254" t="s">
        <v>639</v>
      </c>
      <c r="J104" s="292"/>
      <c r="K104" s="252" t="s">
        <v>639</v>
      </c>
      <c r="L104" s="271" t="s">
        <v>639</v>
      </c>
      <c r="M104" s="254" t="s">
        <v>639</v>
      </c>
      <c r="N104" s="270"/>
      <c r="O104" s="252" t="s">
        <v>639</v>
      </c>
      <c r="P104" s="271" t="s">
        <v>639</v>
      </c>
      <c r="Q104" s="254" t="s">
        <v>639</v>
      </c>
      <c r="R104" s="270"/>
      <c r="S104" s="252" t="s">
        <v>639</v>
      </c>
      <c r="T104" s="271" t="s">
        <v>639</v>
      </c>
      <c r="U104" s="254" t="s">
        <v>639</v>
      </c>
      <c r="V104" s="292"/>
      <c r="W104" s="252" t="s">
        <v>639</v>
      </c>
      <c r="X104" s="271" t="s">
        <v>639</v>
      </c>
      <c r="Y104" s="254" t="s">
        <v>639</v>
      </c>
    </row>
    <row r="105" spans="1:25" ht="13.5" hidden="1" customHeight="1">
      <c r="A105" s="496">
        <v>39290</v>
      </c>
      <c r="B105" s="270"/>
      <c r="C105" s="252" t="s">
        <v>639</v>
      </c>
      <c r="D105" s="271" t="s">
        <v>639</v>
      </c>
      <c r="E105" s="254" t="s">
        <v>639</v>
      </c>
      <c r="F105" s="297"/>
      <c r="G105" s="252" t="s">
        <v>639</v>
      </c>
      <c r="H105" s="271" t="s">
        <v>639</v>
      </c>
      <c r="I105" s="254" t="s">
        <v>639</v>
      </c>
      <c r="J105" s="297"/>
      <c r="K105" s="252" t="s">
        <v>639</v>
      </c>
      <c r="L105" s="271" t="s">
        <v>639</v>
      </c>
      <c r="M105" s="254" t="s">
        <v>639</v>
      </c>
      <c r="N105" s="270"/>
      <c r="O105" s="252" t="s">
        <v>639</v>
      </c>
      <c r="P105" s="271" t="s">
        <v>639</v>
      </c>
      <c r="Q105" s="254" t="s">
        <v>639</v>
      </c>
      <c r="R105" s="270"/>
      <c r="S105" s="252" t="s">
        <v>639</v>
      </c>
      <c r="T105" s="271" t="s">
        <v>639</v>
      </c>
      <c r="U105" s="254" t="s">
        <v>639</v>
      </c>
      <c r="V105" s="297"/>
      <c r="W105" s="252" t="s">
        <v>639</v>
      </c>
      <c r="X105" s="271" t="s">
        <v>639</v>
      </c>
      <c r="Y105" s="254" t="s">
        <v>639</v>
      </c>
    </row>
    <row r="106" spans="1:25" ht="13.5" hidden="1" customHeight="1">
      <c r="A106" s="496"/>
      <c r="B106" s="297"/>
      <c r="C106" s="252" t="s">
        <v>639</v>
      </c>
      <c r="D106" s="271" t="s">
        <v>639</v>
      </c>
      <c r="E106" s="254" t="s">
        <v>639</v>
      </c>
      <c r="F106" s="297"/>
      <c r="G106" s="252" t="s">
        <v>639</v>
      </c>
      <c r="H106" s="271" t="s">
        <v>639</v>
      </c>
      <c r="I106" s="254" t="s">
        <v>639</v>
      </c>
      <c r="J106" s="297"/>
      <c r="K106" s="252" t="s">
        <v>639</v>
      </c>
      <c r="L106" s="271" t="s">
        <v>639</v>
      </c>
      <c r="M106" s="254" t="s">
        <v>639</v>
      </c>
      <c r="N106" s="270"/>
      <c r="O106" s="252" t="s">
        <v>639</v>
      </c>
      <c r="P106" s="271" t="s">
        <v>639</v>
      </c>
      <c r="Q106" s="254" t="s">
        <v>639</v>
      </c>
      <c r="R106" s="270"/>
      <c r="S106" s="252" t="s">
        <v>639</v>
      </c>
      <c r="T106" s="271" t="s">
        <v>639</v>
      </c>
      <c r="U106" s="254" t="s">
        <v>639</v>
      </c>
      <c r="V106" s="297"/>
      <c r="W106" s="252" t="s">
        <v>639</v>
      </c>
      <c r="X106" s="271" t="s">
        <v>639</v>
      </c>
      <c r="Y106" s="254" t="s">
        <v>639</v>
      </c>
    </row>
    <row r="107" spans="1:25" ht="13.5" hidden="1" customHeight="1">
      <c r="A107" s="496"/>
      <c r="B107" s="297"/>
      <c r="C107" s="252" t="s">
        <v>639</v>
      </c>
      <c r="D107" s="271" t="s">
        <v>639</v>
      </c>
      <c r="E107" s="254" t="s">
        <v>639</v>
      </c>
      <c r="F107" s="297"/>
      <c r="G107" s="252" t="s">
        <v>639</v>
      </c>
      <c r="H107" s="271" t="s">
        <v>639</v>
      </c>
      <c r="I107" s="254" t="s">
        <v>639</v>
      </c>
      <c r="J107" s="297"/>
      <c r="K107" s="252" t="s">
        <v>639</v>
      </c>
      <c r="L107" s="271" t="s">
        <v>639</v>
      </c>
      <c r="M107" s="254" t="s">
        <v>639</v>
      </c>
      <c r="N107" s="297"/>
      <c r="O107" s="252" t="s">
        <v>639</v>
      </c>
      <c r="P107" s="271" t="s">
        <v>639</v>
      </c>
      <c r="Q107" s="254" t="s">
        <v>639</v>
      </c>
      <c r="R107" s="297"/>
      <c r="S107" s="252" t="s">
        <v>639</v>
      </c>
      <c r="T107" s="271" t="s">
        <v>639</v>
      </c>
      <c r="U107" s="254" t="s">
        <v>639</v>
      </c>
      <c r="V107" s="297"/>
      <c r="W107" s="252" t="s">
        <v>639</v>
      </c>
      <c r="X107" s="271" t="s">
        <v>639</v>
      </c>
      <c r="Y107" s="254" t="s">
        <v>639</v>
      </c>
    </row>
    <row r="108" spans="1:25" ht="13.5" hidden="1" customHeight="1">
      <c r="A108" s="278"/>
      <c r="B108" s="298"/>
      <c r="C108" s="252" t="s">
        <v>639</v>
      </c>
      <c r="D108" s="271" t="s">
        <v>639</v>
      </c>
      <c r="E108" s="254" t="s">
        <v>639</v>
      </c>
      <c r="F108" s="298"/>
      <c r="G108" s="252" t="s">
        <v>639</v>
      </c>
      <c r="H108" s="271" t="s">
        <v>639</v>
      </c>
      <c r="I108" s="254" t="s">
        <v>639</v>
      </c>
      <c r="J108" s="298"/>
      <c r="K108" s="252" t="s">
        <v>639</v>
      </c>
      <c r="L108" s="271" t="s">
        <v>639</v>
      </c>
      <c r="M108" s="254" t="s">
        <v>639</v>
      </c>
      <c r="N108" s="298"/>
      <c r="O108" s="252" t="s">
        <v>639</v>
      </c>
      <c r="P108" s="271" t="s">
        <v>639</v>
      </c>
      <c r="Q108" s="254" t="s">
        <v>639</v>
      </c>
      <c r="R108" s="298"/>
      <c r="S108" s="252" t="s">
        <v>639</v>
      </c>
      <c r="T108" s="271" t="s">
        <v>639</v>
      </c>
      <c r="U108" s="254" t="s">
        <v>639</v>
      </c>
      <c r="V108" s="298"/>
      <c r="W108" s="252" t="s">
        <v>639</v>
      </c>
      <c r="X108" s="271" t="s">
        <v>639</v>
      </c>
      <c r="Y108" s="254" t="s">
        <v>639</v>
      </c>
    </row>
    <row r="109" spans="1:25" ht="13.5" hidden="1" customHeight="1">
      <c r="A109" s="278"/>
      <c r="B109" s="298"/>
      <c r="C109" s="252" t="s">
        <v>639</v>
      </c>
      <c r="D109" s="271" t="s">
        <v>639</v>
      </c>
      <c r="E109" s="254" t="s">
        <v>639</v>
      </c>
      <c r="F109" s="298"/>
      <c r="G109" s="252" t="s">
        <v>639</v>
      </c>
      <c r="H109" s="271" t="s">
        <v>639</v>
      </c>
      <c r="I109" s="254" t="s">
        <v>639</v>
      </c>
      <c r="J109" s="298"/>
      <c r="K109" s="252" t="s">
        <v>639</v>
      </c>
      <c r="L109" s="271" t="s">
        <v>639</v>
      </c>
      <c r="M109" s="254" t="s">
        <v>639</v>
      </c>
      <c r="N109" s="298"/>
      <c r="O109" s="252" t="s">
        <v>639</v>
      </c>
      <c r="P109" s="271" t="s">
        <v>639</v>
      </c>
      <c r="Q109" s="254" t="s">
        <v>639</v>
      </c>
      <c r="R109" s="298"/>
      <c r="S109" s="252" t="s">
        <v>639</v>
      </c>
      <c r="T109" s="271" t="s">
        <v>639</v>
      </c>
      <c r="U109" s="254" t="s">
        <v>639</v>
      </c>
      <c r="V109" s="298"/>
      <c r="W109" s="252" t="s">
        <v>639</v>
      </c>
      <c r="X109" s="271" t="s">
        <v>639</v>
      </c>
      <c r="Y109" s="254" t="s">
        <v>639</v>
      </c>
    </row>
    <row r="110" spans="1:25" ht="13.5" hidden="1" customHeight="1">
      <c r="A110" s="278"/>
      <c r="B110" s="298"/>
      <c r="C110" s="252" t="s">
        <v>639</v>
      </c>
      <c r="D110" s="271" t="s">
        <v>639</v>
      </c>
      <c r="E110" s="254" t="s">
        <v>639</v>
      </c>
      <c r="F110" s="298"/>
      <c r="G110" s="252" t="s">
        <v>639</v>
      </c>
      <c r="H110" s="271" t="s">
        <v>639</v>
      </c>
      <c r="I110" s="254" t="s">
        <v>639</v>
      </c>
      <c r="J110" s="298"/>
      <c r="K110" s="252" t="s">
        <v>639</v>
      </c>
      <c r="L110" s="271" t="s">
        <v>639</v>
      </c>
      <c r="M110" s="254" t="s">
        <v>639</v>
      </c>
      <c r="N110" s="298"/>
      <c r="O110" s="252" t="s">
        <v>639</v>
      </c>
      <c r="P110" s="271" t="s">
        <v>639</v>
      </c>
      <c r="Q110" s="254" t="s">
        <v>639</v>
      </c>
      <c r="R110" s="298"/>
      <c r="S110" s="252" t="s">
        <v>639</v>
      </c>
      <c r="T110" s="271" t="s">
        <v>639</v>
      </c>
      <c r="U110" s="254" t="s">
        <v>639</v>
      </c>
      <c r="V110" s="298"/>
      <c r="W110" s="252" t="s">
        <v>639</v>
      </c>
      <c r="X110" s="271" t="s">
        <v>639</v>
      </c>
      <c r="Y110" s="254" t="s">
        <v>639</v>
      </c>
    </row>
    <row r="111" spans="1:25" ht="13.5" hidden="1" customHeight="1">
      <c r="A111" s="278"/>
      <c r="B111" s="298"/>
      <c r="C111" s="252" t="s">
        <v>639</v>
      </c>
      <c r="D111" s="271" t="s">
        <v>639</v>
      </c>
      <c r="E111" s="254" t="s">
        <v>639</v>
      </c>
      <c r="F111" s="298"/>
      <c r="G111" s="252" t="s">
        <v>639</v>
      </c>
      <c r="H111" s="271" t="s">
        <v>639</v>
      </c>
      <c r="I111" s="254" t="s">
        <v>639</v>
      </c>
      <c r="J111" s="298"/>
      <c r="K111" s="252" t="s">
        <v>639</v>
      </c>
      <c r="L111" s="271" t="s">
        <v>639</v>
      </c>
      <c r="M111" s="254" t="s">
        <v>639</v>
      </c>
      <c r="N111" s="298"/>
      <c r="O111" s="252" t="s">
        <v>639</v>
      </c>
      <c r="P111" s="271" t="s">
        <v>639</v>
      </c>
      <c r="Q111" s="254" t="s">
        <v>639</v>
      </c>
      <c r="R111" s="298"/>
      <c r="S111" s="252" t="s">
        <v>639</v>
      </c>
      <c r="T111" s="271" t="s">
        <v>639</v>
      </c>
      <c r="U111" s="254" t="s">
        <v>639</v>
      </c>
      <c r="V111" s="298"/>
      <c r="W111" s="252" t="s">
        <v>639</v>
      </c>
      <c r="X111" s="271" t="s">
        <v>639</v>
      </c>
      <c r="Y111" s="254" t="s">
        <v>639</v>
      </c>
    </row>
    <row r="112" spans="1:25" ht="13.5" hidden="1" customHeight="1">
      <c r="A112" s="278"/>
      <c r="B112" s="298"/>
      <c r="C112" s="252" t="s">
        <v>639</v>
      </c>
      <c r="D112" s="271" t="s">
        <v>639</v>
      </c>
      <c r="E112" s="254" t="s">
        <v>639</v>
      </c>
      <c r="F112" s="298"/>
      <c r="G112" s="252" t="s">
        <v>639</v>
      </c>
      <c r="H112" s="271" t="s">
        <v>639</v>
      </c>
      <c r="I112" s="254" t="s">
        <v>639</v>
      </c>
      <c r="J112" s="298"/>
      <c r="K112" s="252" t="s">
        <v>639</v>
      </c>
      <c r="L112" s="271" t="s">
        <v>639</v>
      </c>
      <c r="M112" s="254" t="s">
        <v>639</v>
      </c>
      <c r="N112" s="298"/>
      <c r="O112" s="252" t="s">
        <v>639</v>
      </c>
      <c r="P112" s="271" t="s">
        <v>639</v>
      </c>
      <c r="Q112" s="254" t="s">
        <v>639</v>
      </c>
      <c r="R112" s="298"/>
      <c r="S112" s="252" t="s">
        <v>639</v>
      </c>
      <c r="T112" s="271" t="s">
        <v>639</v>
      </c>
      <c r="U112" s="254" t="s">
        <v>639</v>
      </c>
      <c r="V112" s="298"/>
      <c r="W112" s="252" t="s">
        <v>639</v>
      </c>
      <c r="X112" s="271" t="s">
        <v>639</v>
      </c>
      <c r="Y112" s="254" t="s">
        <v>639</v>
      </c>
    </row>
    <row r="113" spans="1:25" ht="13.5" hidden="1" customHeight="1">
      <c r="A113" s="278"/>
      <c r="B113" s="298"/>
      <c r="C113" s="252" t="s">
        <v>639</v>
      </c>
      <c r="D113" s="271" t="s">
        <v>639</v>
      </c>
      <c r="E113" s="254" t="s">
        <v>639</v>
      </c>
      <c r="F113" s="298"/>
      <c r="G113" s="252" t="s">
        <v>639</v>
      </c>
      <c r="H113" s="271" t="s">
        <v>639</v>
      </c>
      <c r="I113" s="254" t="s">
        <v>639</v>
      </c>
      <c r="J113" s="298"/>
      <c r="K113" s="252" t="s">
        <v>639</v>
      </c>
      <c r="L113" s="271" t="s">
        <v>639</v>
      </c>
      <c r="M113" s="254" t="s">
        <v>639</v>
      </c>
      <c r="N113" s="298"/>
      <c r="O113" s="252" t="s">
        <v>639</v>
      </c>
      <c r="P113" s="271" t="s">
        <v>639</v>
      </c>
      <c r="Q113" s="254" t="s">
        <v>639</v>
      </c>
      <c r="R113" s="298"/>
      <c r="S113" s="252" t="s">
        <v>639</v>
      </c>
      <c r="T113" s="271" t="s">
        <v>639</v>
      </c>
      <c r="U113" s="254" t="s">
        <v>639</v>
      </c>
      <c r="V113" s="298"/>
      <c r="W113" s="252" t="s">
        <v>639</v>
      </c>
      <c r="X113" s="271" t="s">
        <v>639</v>
      </c>
      <c r="Y113" s="254" t="s">
        <v>639</v>
      </c>
    </row>
    <row r="114" spans="1:25" ht="13.5" hidden="1" customHeight="1">
      <c r="A114" s="278"/>
      <c r="B114" s="298"/>
      <c r="C114" s="252" t="s">
        <v>639</v>
      </c>
      <c r="D114" s="271" t="s">
        <v>639</v>
      </c>
      <c r="E114" s="254" t="s">
        <v>639</v>
      </c>
      <c r="F114" s="298"/>
      <c r="G114" s="252" t="s">
        <v>639</v>
      </c>
      <c r="H114" s="271" t="s">
        <v>639</v>
      </c>
      <c r="I114" s="254" t="s">
        <v>639</v>
      </c>
      <c r="J114" s="298"/>
      <c r="K114" s="252" t="s">
        <v>639</v>
      </c>
      <c r="L114" s="271" t="s">
        <v>639</v>
      </c>
      <c r="M114" s="254" t="s">
        <v>639</v>
      </c>
      <c r="N114" s="298"/>
      <c r="O114" s="252" t="s">
        <v>639</v>
      </c>
      <c r="P114" s="271" t="s">
        <v>639</v>
      </c>
      <c r="Q114" s="254" t="s">
        <v>639</v>
      </c>
      <c r="R114" s="298"/>
      <c r="S114" s="252" t="s">
        <v>639</v>
      </c>
      <c r="T114" s="271" t="s">
        <v>639</v>
      </c>
      <c r="U114" s="254" t="s">
        <v>639</v>
      </c>
      <c r="V114" s="298"/>
      <c r="W114" s="252" t="s">
        <v>639</v>
      </c>
      <c r="X114" s="271" t="s">
        <v>639</v>
      </c>
      <c r="Y114" s="254" t="s">
        <v>639</v>
      </c>
    </row>
    <row r="115" spans="1:25" ht="13.5" customHeight="1">
      <c r="A115" s="281">
        <f>SUM(D115,H115,L115,P115,T115,X115)</f>
        <v>970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890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80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34" t="s">
        <v>664</v>
      </c>
      <c r="B117" s="497"/>
      <c r="C117" s="498"/>
      <c r="D117" s="498"/>
      <c r="E117" s="499"/>
      <c r="F117" s="497"/>
      <c r="G117" s="498"/>
      <c r="H117" s="498"/>
      <c r="I117" s="499"/>
      <c r="J117" s="497"/>
      <c r="K117" s="498"/>
      <c r="L117" s="498"/>
      <c r="M117" s="499"/>
      <c r="N117" s="497"/>
      <c r="O117" s="498"/>
      <c r="P117" s="498"/>
      <c r="Q117" s="499"/>
      <c r="R117" s="497"/>
      <c r="S117" s="498"/>
      <c r="T117" s="498"/>
      <c r="U117" s="499"/>
      <c r="V117" s="497"/>
      <c r="W117" s="498"/>
      <c r="X117" s="498"/>
      <c r="Y117" s="499"/>
    </row>
    <row r="118" spans="1:25" ht="13.5" customHeight="1">
      <c r="A118" s="535"/>
      <c r="B118" s="500"/>
      <c r="C118" s="501"/>
      <c r="D118" s="501"/>
      <c r="E118" s="502"/>
      <c r="F118" s="500"/>
      <c r="G118" s="501"/>
      <c r="H118" s="501"/>
      <c r="I118" s="502"/>
      <c r="J118" s="500"/>
      <c r="K118" s="501"/>
      <c r="L118" s="501"/>
      <c r="M118" s="502"/>
      <c r="N118" s="500"/>
      <c r="O118" s="501"/>
      <c r="P118" s="501"/>
      <c r="Q118" s="502"/>
      <c r="R118" s="500"/>
      <c r="S118" s="501"/>
      <c r="T118" s="501"/>
      <c r="U118" s="502"/>
      <c r="V118" s="500"/>
      <c r="W118" s="501"/>
      <c r="X118" s="501"/>
      <c r="Y118" s="502"/>
    </row>
    <row r="119" spans="1:25" ht="13.5" customHeight="1">
      <c r="A119" s="535"/>
      <c r="B119" s="500"/>
      <c r="C119" s="501"/>
      <c r="D119" s="501"/>
      <c r="E119" s="502"/>
      <c r="F119" s="500"/>
      <c r="G119" s="501"/>
      <c r="H119" s="501"/>
      <c r="I119" s="502"/>
      <c r="J119" s="500"/>
      <c r="K119" s="501"/>
      <c r="L119" s="501"/>
      <c r="M119" s="502"/>
      <c r="N119" s="500"/>
      <c r="O119" s="501"/>
      <c r="P119" s="501"/>
      <c r="Q119" s="502"/>
      <c r="R119" s="500"/>
      <c r="S119" s="501"/>
      <c r="T119" s="501"/>
      <c r="U119" s="502"/>
      <c r="V119" s="500"/>
      <c r="W119" s="501"/>
      <c r="X119" s="501"/>
      <c r="Y119" s="502"/>
    </row>
    <row r="120" spans="1:25" ht="13.5" customHeight="1">
      <c r="A120" s="535"/>
      <c r="B120" s="500"/>
      <c r="C120" s="501"/>
      <c r="D120" s="501"/>
      <c r="E120" s="502"/>
      <c r="F120" s="500"/>
      <c r="G120" s="501"/>
      <c r="H120" s="501"/>
      <c r="I120" s="502"/>
      <c r="J120" s="500"/>
      <c r="K120" s="501"/>
      <c r="L120" s="501"/>
      <c r="M120" s="502"/>
      <c r="N120" s="500"/>
      <c r="O120" s="501"/>
      <c r="P120" s="501"/>
      <c r="Q120" s="502"/>
      <c r="R120" s="500"/>
      <c r="S120" s="501"/>
      <c r="T120" s="501"/>
      <c r="U120" s="502"/>
      <c r="V120" s="500"/>
      <c r="W120" s="501"/>
      <c r="X120" s="501"/>
      <c r="Y120" s="502"/>
    </row>
    <row r="121" spans="1:25" ht="13.5" customHeight="1">
      <c r="A121" s="535"/>
      <c r="B121" s="500"/>
      <c r="C121" s="501"/>
      <c r="D121" s="501"/>
      <c r="E121" s="502"/>
      <c r="F121" s="500"/>
      <c r="G121" s="501"/>
      <c r="H121" s="501"/>
      <c r="I121" s="502"/>
      <c r="J121" s="500"/>
      <c r="K121" s="501"/>
      <c r="L121" s="501"/>
      <c r="M121" s="502"/>
      <c r="N121" s="500"/>
      <c r="O121" s="501"/>
      <c r="P121" s="501"/>
      <c r="Q121" s="502"/>
      <c r="R121" s="500"/>
      <c r="S121" s="501"/>
      <c r="T121" s="501"/>
      <c r="U121" s="502"/>
      <c r="V121" s="500"/>
      <c r="W121" s="501"/>
      <c r="X121" s="501"/>
      <c r="Y121" s="502"/>
    </row>
    <row r="122" spans="1:25" ht="13.5" customHeight="1">
      <c r="A122" s="535"/>
      <c r="B122" s="500"/>
      <c r="C122" s="501"/>
      <c r="D122" s="501"/>
      <c r="E122" s="502"/>
      <c r="F122" s="500"/>
      <c r="G122" s="501"/>
      <c r="H122" s="501"/>
      <c r="I122" s="502"/>
      <c r="J122" s="500"/>
      <c r="K122" s="501"/>
      <c r="L122" s="501"/>
      <c r="M122" s="502"/>
      <c r="N122" s="500"/>
      <c r="O122" s="501"/>
      <c r="P122" s="501"/>
      <c r="Q122" s="502"/>
      <c r="R122" s="500"/>
      <c r="S122" s="501"/>
      <c r="T122" s="501"/>
      <c r="U122" s="502"/>
      <c r="V122" s="500"/>
      <c r="W122" s="501"/>
      <c r="X122" s="501"/>
      <c r="Y122" s="502"/>
    </row>
    <row r="123" spans="1:25" ht="13.5" customHeight="1">
      <c r="A123" s="535"/>
      <c r="B123" s="500"/>
      <c r="C123" s="501"/>
      <c r="D123" s="501"/>
      <c r="E123" s="502"/>
      <c r="F123" s="500"/>
      <c r="G123" s="501"/>
      <c r="H123" s="501"/>
      <c r="I123" s="502"/>
      <c r="J123" s="500"/>
      <c r="K123" s="501"/>
      <c r="L123" s="501"/>
      <c r="M123" s="502"/>
      <c r="N123" s="500"/>
      <c r="O123" s="501"/>
      <c r="P123" s="501"/>
      <c r="Q123" s="502"/>
      <c r="R123" s="500"/>
      <c r="S123" s="501"/>
      <c r="T123" s="501"/>
      <c r="U123" s="502"/>
      <c r="V123" s="500"/>
      <c r="W123" s="501"/>
      <c r="X123" s="501"/>
      <c r="Y123" s="502"/>
    </row>
    <row r="124" spans="1:25" ht="13.5" customHeight="1">
      <c r="A124" s="535"/>
      <c r="B124" s="500"/>
      <c r="C124" s="501"/>
      <c r="D124" s="501"/>
      <c r="E124" s="502"/>
      <c r="F124" s="500"/>
      <c r="G124" s="501"/>
      <c r="H124" s="501"/>
      <c r="I124" s="502"/>
      <c r="J124" s="500"/>
      <c r="K124" s="501"/>
      <c r="L124" s="501"/>
      <c r="M124" s="502"/>
      <c r="N124" s="500"/>
      <c r="O124" s="501"/>
      <c r="P124" s="501"/>
      <c r="Q124" s="502"/>
      <c r="R124" s="500"/>
      <c r="S124" s="501"/>
      <c r="T124" s="501"/>
      <c r="U124" s="502"/>
      <c r="V124" s="500"/>
      <c r="W124" s="501"/>
      <c r="X124" s="501"/>
      <c r="Y124" s="502"/>
    </row>
    <row r="125" spans="1:25" ht="13.5" customHeight="1">
      <c r="A125" s="308"/>
      <c r="B125" s="500"/>
      <c r="C125" s="501"/>
      <c r="D125" s="501"/>
      <c r="E125" s="502"/>
      <c r="F125" s="500"/>
      <c r="G125" s="501"/>
      <c r="H125" s="501"/>
      <c r="I125" s="502"/>
      <c r="J125" s="500"/>
      <c r="K125" s="501"/>
      <c r="L125" s="501"/>
      <c r="M125" s="502"/>
      <c r="N125" s="500"/>
      <c r="O125" s="501"/>
      <c r="P125" s="501"/>
      <c r="Q125" s="502"/>
      <c r="R125" s="500"/>
      <c r="S125" s="501"/>
      <c r="T125" s="501"/>
      <c r="U125" s="502"/>
      <c r="V125" s="500"/>
      <c r="W125" s="501"/>
      <c r="X125" s="501"/>
      <c r="Y125" s="502"/>
    </row>
    <row r="126" spans="1:25" ht="13.5" hidden="1" customHeight="1">
      <c r="A126" s="308"/>
      <c r="B126" s="500"/>
      <c r="C126" s="501"/>
      <c r="D126" s="501"/>
      <c r="E126" s="502"/>
      <c r="F126" s="500"/>
      <c r="G126" s="501"/>
      <c r="H126" s="501"/>
      <c r="I126" s="502"/>
      <c r="J126" s="500"/>
      <c r="K126" s="501"/>
      <c r="L126" s="501"/>
      <c r="M126" s="502"/>
      <c r="N126" s="500"/>
      <c r="O126" s="501"/>
      <c r="P126" s="501"/>
      <c r="Q126" s="502"/>
      <c r="R126" s="500"/>
      <c r="S126" s="501"/>
      <c r="T126" s="501"/>
      <c r="U126" s="502"/>
      <c r="V126" s="500"/>
      <c r="W126" s="501"/>
      <c r="X126" s="501"/>
      <c r="Y126" s="502"/>
    </row>
    <row r="127" spans="1:25" ht="13.5" customHeight="1">
      <c r="A127" s="308"/>
      <c r="B127" s="500"/>
      <c r="C127" s="501"/>
      <c r="D127" s="501"/>
      <c r="E127" s="502"/>
      <c r="F127" s="500"/>
      <c r="G127" s="501"/>
      <c r="H127" s="501"/>
      <c r="I127" s="502"/>
      <c r="J127" s="500"/>
      <c r="K127" s="501"/>
      <c r="L127" s="501"/>
      <c r="M127" s="502"/>
      <c r="N127" s="500"/>
      <c r="O127" s="501"/>
      <c r="P127" s="501"/>
      <c r="Q127" s="502"/>
      <c r="R127" s="500"/>
      <c r="S127" s="501"/>
      <c r="T127" s="501"/>
      <c r="U127" s="502"/>
      <c r="V127" s="500"/>
      <c r="W127" s="501"/>
      <c r="X127" s="501"/>
      <c r="Y127" s="502"/>
    </row>
    <row r="128" spans="1:25" ht="13.5" customHeight="1">
      <c r="A128" s="308"/>
      <c r="B128" s="500"/>
      <c r="C128" s="501"/>
      <c r="D128" s="501"/>
      <c r="E128" s="502"/>
      <c r="F128" s="500"/>
      <c r="G128" s="501"/>
      <c r="H128" s="501"/>
      <c r="I128" s="502"/>
      <c r="J128" s="500"/>
      <c r="K128" s="501"/>
      <c r="L128" s="501"/>
      <c r="M128" s="502"/>
      <c r="N128" s="500"/>
      <c r="O128" s="501"/>
      <c r="P128" s="501"/>
      <c r="Q128" s="502"/>
      <c r="R128" s="500"/>
      <c r="S128" s="501"/>
      <c r="T128" s="501"/>
      <c r="U128" s="502"/>
      <c r="V128" s="500"/>
      <c r="W128" s="501"/>
      <c r="X128" s="501"/>
      <c r="Y128" s="502"/>
    </row>
    <row r="129" spans="1:25" ht="13.5" hidden="1" customHeight="1">
      <c r="A129" s="308"/>
      <c r="B129" s="500"/>
      <c r="C129" s="501"/>
      <c r="D129" s="501"/>
      <c r="E129" s="502"/>
      <c r="F129" s="500"/>
      <c r="G129" s="501"/>
      <c r="H129" s="501"/>
      <c r="I129" s="502"/>
      <c r="J129" s="500"/>
      <c r="K129" s="501"/>
      <c r="L129" s="501"/>
      <c r="M129" s="502"/>
      <c r="N129" s="500"/>
      <c r="O129" s="501"/>
      <c r="P129" s="501"/>
      <c r="Q129" s="502"/>
      <c r="R129" s="500"/>
      <c r="S129" s="501"/>
      <c r="T129" s="501"/>
      <c r="U129" s="502"/>
      <c r="V129" s="500"/>
      <c r="W129" s="501"/>
      <c r="X129" s="501"/>
      <c r="Y129" s="502"/>
    </row>
    <row r="130" spans="1:25" ht="13.5" hidden="1" customHeight="1">
      <c r="A130" s="308"/>
      <c r="B130" s="500"/>
      <c r="C130" s="501"/>
      <c r="D130" s="501"/>
      <c r="E130" s="502"/>
      <c r="F130" s="500"/>
      <c r="G130" s="501"/>
      <c r="H130" s="501"/>
      <c r="I130" s="502"/>
      <c r="J130" s="500"/>
      <c r="K130" s="501"/>
      <c r="L130" s="501"/>
      <c r="M130" s="502"/>
      <c r="N130" s="500"/>
      <c r="O130" s="501"/>
      <c r="P130" s="501"/>
      <c r="Q130" s="502"/>
      <c r="R130" s="500"/>
      <c r="S130" s="501"/>
      <c r="T130" s="501"/>
      <c r="U130" s="502"/>
      <c r="V130" s="500"/>
      <c r="W130" s="501"/>
      <c r="X130" s="501"/>
      <c r="Y130" s="502"/>
    </row>
    <row r="131" spans="1:25" ht="13.5" hidden="1" customHeight="1">
      <c r="A131" s="308"/>
      <c r="B131" s="500"/>
      <c r="C131" s="501"/>
      <c r="D131" s="501"/>
      <c r="E131" s="502"/>
      <c r="F131" s="500"/>
      <c r="G131" s="501"/>
      <c r="H131" s="501"/>
      <c r="I131" s="502"/>
      <c r="J131" s="500"/>
      <c r="K131" s="501"/>
      <c r="L131" s="501"/>
      <c r="M131" s="502"/>
      <c r="N131" s="500"/>
      <c r="O131" s="501"/>
      <c r="P131" s="501"/>
      <c r="Q131" s="502"/>
      <c r="R131" s="500"/>
      <c r="S131" s="501"/>
      <c r="T131" s="501"/>
      <c r="U131" s="502"/>
      <c r="V131" s="500"/>
      <c r="W131" s="501"/>
      <c r="X131" s="501"/>
      <c r="Y131" s="502"/>
    </row>
    <row r="132" spans="1:25" ht="13.5" hidden="1" customHeight="1">
      <c r="A132" s="308"/>
      <c r="B132" s="500"/>
      <c r="C132" s="501"/>
      <c r="D132" s="501"/>
      <c r="E132" s="502"/>
      <c r="F132" s="500"/>
      <c r="G132" s="501"/>
      <c r="H132" s="501"/>
      <c r="I132" s="502"/>
      <c r="J132" s="500"/>
      <c r="K132" s="501"/>
      <c r="L132" s="501"/>
      <c r="M132" s="502"/>
      <c r="N132" s="500"/>
      <c r="O132" s="501"/>
      <c r="P132" s="501"/>
      <c r="Q132" s="502"/>
      <c r="R132" s="500"/>
      <c r="S132" s="501"/>
      <c r="T132" s="501"/>
      <c r="U132" s="502"/>
      <c r="V132" s="500"/>
      <c r="W132" s="501"/>
      <c r="X132" s="501"/>
      <c r="Y132" s="502"/>
    </row>
    <row r="133" spans="1:25" ht="13.5" hidden="1" customHeight="1">
      <c r="A133" s="308"/>
      <c r="B133" s="500"/>
      <c r="C133" s="501"/>
      <c r="D133" s="501"/>
      <c r="E133" s="502"/>
      <c r="F133" s="500"/>
      <c r="G133" s="501"/>
      <c r="H133" s="501"/>
      <c r="I133" s="502"/>
      <c r="J133" s="500"/>
      <c r="K133" s="501"/>
      <c r="L133" s="501"/>
      <c r="M133" s="502"/>
      <c r="N133" s="500"/>
      <c r="O133" s="501"/>
      <c r="P133" s="501"/>
      <c r="Q133" s="502"/>
      <c r="R133" s="500"/>
      <c r="S133" s="501"/>
      <c r="T133" s="501"/>
      <c r="U133" s="502"/>
      <c r="V133" s="500"/>
      <c r="W133" s="501"/>
      <c r="X133" s="501"/>
      <c r="Y133" s="502"/>
    </row>
    <row r="134" spans="1:25" ht="13.5" customHeight="1">
      <c r="A134" s="335">
        <f>SUBTOTAL(9,A45,A75,A95,A115)</f>
        <v>18110</v>
      </c>
      <c r="B134" s="503"/>
      <c r="C134" s="504"/>
      <c r="D134" s="504"/>
      <c r="E134" s="505"/>
      <c r="F134" s="503"/>
      <c r="G134" s="504"/>
      <c r="H134" s="504"/>
      <c r="I134" s="505"/>
      <c r="J134" s="503"/>
      <c r="K134" s="504"/>
      <c r="L134" s="504"/>
      <c r="M134" s="505"/>
      <c r="N134" s="503"/>
      <c r="O134" s="504"/>
      <c r="P134" s="504"/>
      <c r="Q134" s="505"/>
      <c r="R134" s="503"/>
      <c r="S134" s="504"/>
      <c r="T134" s="504"/>
      <c r="U134" s="505"/>
      <c r="V134" s="503"/>
      <c r="W134" s="504"/>
      <c r="X134" s="504"/>
      <c r="Y134" s="505"/>
    </row>
    <row r="135" spans="1:25" ht="13.5" customHeight="1">
      <c r="A135" s="310" t="s">
        <v>665</v>
      </c>
      <c r="B135" s="541">
        <f>SUM(E45,E75,E95,E115)</f>
        <v>0</v>
      </c>
      <c r="C135" s="542"/>
      <c r="D135" s="542"/>
      <c r="E135" s="543"/>
      <c r="F135" s="541">
        <f>SUM(I45,I75,I95,I115)</f>
        <v>0</v>
      </c>
      <c r="G135" s="542"/>
      <c r="H135" s="542"/>
      <c r="I135" s="543"/>
      <c r="J135" s="541">
        <f>SUM(M45,M75,M95,M115)</f>
        <v>0</v>
      </c>
      <c r="K135" s="542"/>
      <c r="L135" s="542"/>
      <c r="M135" s="543"/>
      <c r="N135" s="541">
        <f>SUM(Q45,Q75,Q95,Q115)</f>
        <v>0</v>
      </c>
      <c r="O135" s="542"/>
      <c r="P135" s="542"/>
      <c r="Q135" s="543"/>
      <c r="R135" s="541">
        <f>SUM(U45,U75,U95,U115)</f>
        <v>0</v>
      </c>
      <c r="S135" s="542"/>
      <c r="T135" s="542"/>
      <c r="U135" s="543"/>
      <c r="V135" s="541">
        <f>SUM(Y45,Y75,Y95,Y115)</f>
        <v>0</v>
      </c>
      <c r="W135" s="542"/>
      <c r="X135" s="542"/>
      <c r="Y135" s="543"/>
    </row>
    <row r="136" spans="1:25" ht="13.5" customHeight="1">
      <c r="A136" s="336" t="s">
        <v>2311</v>
      </c>
      <c r="V136" s="521">
        <f>MOKUJI!J25</f>
        <v>45078</v>
      </c>
      <c r="W136" s="522"/>
      <c r="X136" s="522"/>
      <c r="Y136" s="522"/>
    </row>
    <row r="137" spans="1:25" s="395" customFormat="1" ht="13.5" customHeight="1">
      <c r="A137" s="394" t="s">
        <v>2123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根室市読売</v>
      </c>
      <c r="C151" s="314"/>
      <c r="D151" s="314"/>
      <c r="E151" s="314"/>
      <c r="F151" s="313" t="str">
        <f>IF(G4="","",CONCATENATE($A7,G4))</f>
        <v>根室市朝日</v>
      </c>
      <c r="G151" s="314"/>
      <c r="H151" s="314"/>
      <c r="I151" s="314"/>
      <c r="J151" s="313" t="str">
        <f>IF(K4="","",CONCATENATE($A7,K4))</f>
        <v>根室市毎日</v>
      </c>
      <c r="K151" s="314"/>
      <c r="L151" s="314"/>
      <c r="M151" s="314"/>
      <c r="N151" s="313" t="str">
        <f>IF(O4="","",CONCATENATE($A7,O4))</f>
        <v>根室市北海道</v>
      </c>
      <c r="O151" s="314"/>
      <c r="P151" s="314"/>
      <c r="Q151" s="314"/>
      <c r="R151" s="313" t="str">
        <f>IF(S4="","",CONCATENATE($A7,S4))</f>
        <v>根室市釧路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野付郡読売</v>
      </c>
      <c r="C153" s="317"/>
      <c r="D153" s="317"/>
      <c r="E153" s="317"/>
      <c r="F153" s="316" t="str">
        <f>IF(G47="","",CONCATENATE($A50,G47))</f>
        <v>野付郡朝日</v>
      </c>
      <c r="G153" s="317"/>
      <c r="H153" s="317"/>
      <c r="I153" s="317"/>
      <c r="J153" s="316" t="str">
        <f>IF(K47="","",CONCATENATE($A50,K47))</f>
        <v>野付郡毎日</v>
      </c>
      <c r="K153" s="317"/>
      <c r="L153" s="317"/>
      <c r="M153" s="317"/>
      <c r="N153" s="316" t="str">
        <f>IF(O47="","",CONCATENATE($A50,O47))</f>
        <v>野付郡北海道</v>
      </c>
      <c r="O153" s="317"/>
      <c r="P153" s="317"/>
      <c r="Q153" s="317"/>
      <c r="R153" s="316" t="str">
        <f>IF(S47="","",CONCATENATE($A50,S47))</f>
        <v>野付郡釧路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標津郡読売</v>
      </c>
      <c r="C155" s="317"/>
      <c r="D155" s="317"/>
      <c r="E155" s="317"/>
      <c r="F155" s="316" t="str">
        <f>IF(G77="","",CONCATENATE($A80,G77))</f>
        <v>標津郡朝日</v>
      </c>
      <c r="G155" s="317"/>
      <c r="H155" s="317"/>
      <c r="I155" s="317"/>
      <c r="J155" s="316" t="str">
        <f>IF(K77="","",CONCATENATE($A80,K77))</f>
        <v>標津郡毎日</v>
      </c>
      <c r="K155" s="317"/>
      <c r="L155" s="317"/>
      <c r="M155" s="317"/>
      <c r="N155" s="316" t="str">
        <f>IF(O77="","",CONCATENATE($A80,O77))</f>
        <v>標津郡北海道</v>
      </c>
      <c r="O155" s="317"/>
      <c r="P155" s="317"/>
      <c r="Q155" s="317"/>
      <c r="R155" s="316" t="str">
        <f>IF(S77="","",CONCATENATE($A80,S77))</f>
        <v>標津郡釧路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目梨郡読売</v>
      </c>
      <c r="C157" s="317"/>
      <c r="D157" s="317"/>
      <c r="E157" s="317"/>
      <c r="F157" s="316" t="str">
        <f>IF(G97="","",CONCATENATE($A100,G97))</f>
        <v>目梨郡朝日</v>
      </c>
      <c r="G157" s="317"/>
      <c r="H157" s="317"/>
      <c r="I157" s="317"/>
      <c r="J157" s="316" t="str">
        <f>IF(K97="","",CONCATENATE($A100,K97))</f>
        <v>目梨郡毎日</v>
      </c>
      <c r="K157" s="317"/>
      <c r="L157" s="317"/>
      <c r="M157" s="317"/>
      <c r="N157" s="316" t="str">
        <f>IF(O97="","",CONCATENATE($A100,O97))</f>
        <v>目梨郡北海道</v>
      </c>
      <c r="O157" s="317"/>
      <c r="P157" s="317"/>
      <c r="Q157" s="317"/>
      <c r="R157" s="316" t="str">
        <f>IF(S97="","",CONCATENATE($A100,S97))</f>
        <v>目梨郡釧路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A2:B2"/>
    <mergeCell ref="C2:G2"/>
    <mergeCell ref="H1:I1"/>
    <mergeCell ref="J2:K2"/>
    <mergeCell ref="J1:M1"/>
    <mergeCell ref="A1:B1"/>
    <mergeCell ref="L2:M2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80:A87"/>
    <mergeCell ref="A100:A107"/>
    <mergeCell ref="A117:A124"/>
    <mergeCell ref="C97:E97"/>
    <mergeCell ref="B117:E134"/>
    <mergeCell ref="A7:A14"/>
    <mergeCell ref="A50:A57"/>
    <mergeCell ref="C77:E77"/>
    <mergeCell ref="G77:I77"/>
    <mergeCell ref="C47:E47"/>
    <mergeCell ref="G47:I47"/>
    <mergeCell ref="B135:E135"/>
    <mergeCell ref="F135:I135"/>
    <mergeCell ref="J135:M135"/>
    <mergeCell ref="F117:I134"/>
    <mergeCell ref="G97:I9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岡田 真由美</cp:lastModifiedBy>
  <cp:lastPrinted>2022-05-18T02:17:03Z</cp:lastPrinted>
  <dcterms:created xsi:type="dcterms:W3CDTF">2011-11-12T09:19:26Z</dcterms:created>
  <dcterms:modified xsi:type="dcterms:W3CDTF">2023-10-16T00:33:22Z</dcterms:modified>
</cp:coreProperties>
</file>