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70.3\北海道支社\★折込資料\新！作業用明細\■HP\"/>
    </mc:Choice>
  </mc:AlternateContent>
  <xr:revisionPtr revIDLastSave="0" documentId="13_ncr:1_{7EEF10A8-0906-4A20-A3E1-6EC8C1D96E3C}" xr6:coauthVersionLast="47" xr6:coauthVersionMax="47" xr10:uidLastSave="{00000000-0000-0000-0000-000000000000}"/>
  <bookViews>
    <workbookView xWindow="28680" yWindow="-120" windowWidth="29040" windowHeight="15720" tabRatio="755" xr2:uid="{00000000-000D-0000-FFFF-FFFF00000000}"/>
  </bookViews>
  <sheets>
    <sheet name="MOKUJI" sheetId="1" r:id="rId1"/>
    <sheet name="北海道総部数表" sheetId="2" r:id="rId2"/>
    <sheet name="１中央区" sheetId="3" r:id="rId3"/>
    <sheet name="２南区" sheetId="4" r:id="rId4"/>
    <sheet name="３東区" sheetId="5" r:id="rId5"/>
    <sheet name="４北区" sheetId="6" r:id="rId6"/>
    <sheet name="５西・手稲区" sheetId="7" r:id="rId7"/>
    <sheet name="６豊平・清田区" sheetId="8" r:id="rId8"/>
    <sheet name="７白石・厚別区" sheetId="9" r:id="rId9"/>
    <sheet name="８江別・北広島・恵庭・千歳" sheetId="10" r:id="rId10"/>
    <sheet name="９石狩市" sheetId="11" r:id="rId11"/>
    <sheet name="１０小樽市" sheetId="12" r:id="rId12"/>
    <sheet name="１１余市・古平・積丹・古宇" sheetId="13" r:id="rId13"/>
    <sheet name="１２岩内・虻田①" sheetId="14" r:id="rId14"/>
    <sheet name="１３磯谷・寿都・島牧" sheetId="15" r:id="rId15"/>
    <sheet name="１４岩見沢・三笠・夕張" sheetId="16" r:id="rId16"/>
    <sheet name="１５美唄・砂川・滝川・深川" sheetId="17" r:id="rId17"/>
    <sheet name="１６赤平・歌志内・芦別" sheetId="18" r:id="rId18"/>
    <sheet name="１７空知①・夕張" sheetId="19" r:id="rId19"/>
    <sheet name="１８樺戸・雨竜" sheetId="20" r:id="rId20"/>
    <sheet name="１９苫小牧" sheetId="21" r:id="rId21"/>
    <sheet name="２０室蘭" sheetId="22" r:id="rId22"/>
    <sheet name="２１登別・伊達・勇払①" sheetId="23" r:id="rId23"/>
    <sheet name="２２白老・有珠・虻田②" sheetId="24" r:id="rId24"/>
    <sheet name="２３沙流・日高" sheetId="25" r:id="rId25"/>
    <sheet name="２４浦河・様似・幌泉・新冠" sheetId="26" r:id="rId26"/>
    <sheet name="２５函館市" sheetId="27" r:id="rId27"/>
    <sheet name="２６北斗市・亀田郡" sheetId="28" r:id="rId28"/>
    <sheet name="２７上磯" sheetId="29" r:id="rId29"/>
    <sheet name="２８松前・茅部" sheetId="30" r:id="rId30"/>
    <sheet name="２９山越郡・二海郡" sheetId="31" r:id="rId31"/>
    <sheet name="３０桧山・爾志" sheetId="32" r:id="rId32"/>
    <sheet name="３１久遠・瀬棚・奥尻" sheetId="33" r:id="rId33"/>
    <sheet name="３２旭川市" sheetId="34" r:id="rId34"/>
    <sheet name="３３士別・名寄・富良野" sheetId="35" r:id="rId35"/>
    <sheet name="３４上川郡①" sheetId="36" r:id="rId36"/>
    <sheet name="３５中川①・勇払②・空知②" sheetId="37" r:id="rId37"/>
    <sheet name="３６留萌市・増毛郡" sheetId="38" r:id="rId38"/>
    <sheet name="３７留萌・苫前・天塩①" sheetId="39" r:id="rId39"/>
    <sheet name="３８稚内・枝幸" sheetId="40" r:id="rId40"/>
    <sheet name="３９天塩②・宗谷・利尻・礼文" sheetId="41" r:id="rId41"/>
    <sheet name="４０北見・網走・紋別・網走郡" sheetId="42" r:id="rId42"/>
    <sheet name="４１斜里・常呂" sheetId="43" r:id="rId43"/>
    <sheet name="４２紋別郡" sheetId="44" r:id="rId44"/>
    <sheet name="４３帯広市" sheetId="45" r:id="rId45"/>
    <sheet name="４４河東郡" sheetId="46" r:id="rId46"/>
    <sheet name="４５上川②・河西・広尾・足寄" sheetId="47" r:id="rId47"/>
    <sheet name="４６中川②・十勝" sheetId="48" r:id="rId48"/>
    <sheet name="４７釧路市" sheetId="49" r:id="rId49"/>
    <sheet name="４８釧路・厚岸・阿寒" sheetId="50" r:id="rId50"/>
    <sheet name="４９川上・白糠" sheetId="51" r:id="rId51"/>
    <sheet name="５０根室・野付・標津・目梨" sheetId="52" r:id="rId52"/>
  </sheets>
  <definedNames>
    <definedName name="_xlnm._FilterDatabase" localSheetId="2" hidden="1">'１中央区'!$A$4:$Y$44</definedName>
    <definedName name="_xlnm.Criteria" localSheetId="11">'１０小樽市'!$V$156:$V$157</definedName>
    <definedName name="_xlnm.Criteria" localSheetId="12">'１１余市・古平・積丹・古宇'!$V$156:$V$157</definedName>
    <definedName name="_xlnm.Criteria" localSheetId="13">'１２岩内・虻田①'!$V$156:$V$157</definedName>
    <definedName name="_xlnm.Criteria" localSheetId="14">'１３磯谷・寿都・島牧'!$V$156:$V$157</definedName>
    <definedName name="_xlnm.Criteria" localSheetId="15">'１４岩見沢・三笠・夕張'!$V$156:$V$157</definedName>
    <definedName name="_xlnm.Criteria" localSheetId="16">'１５美唄・砂川・滝川・深川'!$V$156:$V$157</definedName>
    <definedName name="_xlnm.Criteria" localSheetId="17">'１６赤平・歌志内・芦別'!$V$156:$V$157</definedName>
    <definedName name="_xlnm.Criteria" localSheetId="18">'１７空知①・夕張'!$V$156:$V$157</definedName>
    <definedName name="_xlnm.Criteria" localSheetId="19">'１８樺戸・雨竜'!$V$156:$V$157</definedName>
    <definedName name="_xlnm.Criteria" localSheetId="20">'１９苫小牧'!$V$156:$V$157</definedName>
    <definedName name="_xlnm.Criteria" localSheetId="2">'１中央区'!$V$156:$V$157</definedName>
    <definedName name="_xlnm.Criteria" localSheetId="21">'２０室蘭'!$V$156:$V$157</definedName>
    <definedName name="_xlnm.Criteria" localSheetId="22">'２１登別・伊達・勇払①'!$V$156:$V$157</definedName>
    <definedName name="_xlnm.Criteria" localSheetId="23">'２２白老・有珠・虻田②'!$V$156:$V$157</definedName>
    <definedName name="_xlnm.Criteria" localSheetId="24">'２３沙流・日高'!$V$156:$V$157</definedName>
    <definedName name="_xlnm.Criteria" localSheetId="25">'２４浦河・様似・幌泉・新冠'!$V$156:$V$157</definedName>
    <definedName name="_xlnm.Criteria" localSheetId="26">'２５函館市'!$V$156:$V$157</definedName>
    <definedName name="_xlnm.Criteria" localSheetId="27">'２６北斗市・亀田郡'!$V$156:$V$157</definedName>
    <definedName name="_xlnm.Criteria" localSheetId="28">'２７上磯'!$V$156:$V$157</definedName>
    <definedName name="_xlnm.Criteria" localSheetId="29">'２８松前・茅部'!$V$156:$V$157</definedName>
    <definedName name="_xlnm.Criteria" localSheetId="30">'２９山越郡・二海郡'!$V$156:$V$157</definedName>
    <definedName name="_xlnm.Criteria" localSheetId="3">'２南区'!$V$156:$V$157</definedName>
    <definedName name="_xlnm.Criteria" localSheetId="31">'３０桧山・爾志'!$V$156:$V$157</definedName>
    <definedName name="_xlnm.Criteria" localSheetId="32">'３１久遠・瀬棚・奥尻'!$V$156:$V$157</definedName>
    <definedName name="_xlnm.Criteria" localSheetId="33">'３２旭川市'!$V$156:$V$157</definedName>
    <definedName name="_xlnm.Criteria" localSheetId="34">'３３士別・名寄・富良野'!$V$156:$V$157</definedName>
    <definedName name="_xlnm.Criteria" localSheetId="35">'３４上川郡①'!$V$156:$V$157</definedName>
    <definedName name="_xlnm.Criteria" localSheetId="36">'３５中川①・勇払②・空知②'!$V$156:$V$157</definedName>
    <definedName name="_xlnm.Criteria" localSheetId="37">'３６留萌市・増毛郡'!$V$156:$V$157</definedName>
    <definedName name="_xlnm.Criteria" localSheetId="38">'３７留萌・苫前・天塩①'!$V$156:$V$157</definedName>
    <definedName name="_xlnm.Criteria" localSheetId="39">'３８稚内・枝幸'!$V$156:$V$157</definedName>
    <definedName name="_xlnm.Criteria" localSheetId="40">'３９天塩②・宗谷・利尻・礼文'!$V$156:$V$157</definedName>
    <definedName name="_xlnm.Criteria" localSheetId="4">'３東区'!$V$156:$V$157</definedName>
    <definedName name="_xlnm.Criteria" localSheetId="41">'４０北見・網走・紋別・網走郡'!$V$156:$V$157</definedName>
    <definedName name="_xlnm.Criteria" localSheetId="42">'４１斜里・常呂'!$V$156:$V$157</definedName>
    <definedName name="_xlnm.Criteria" localSheetId="43">'４２紋別郡'!$V$156:$V$157</definedName>
    <definedName name="_xlnm.Criteria" localSheetId="44">'４３帯広市'!$V$156:$V$157</definedName>
    <definedName name="_xlnm.Criteria" localSheetId="45">'４４河東郡'!$V$156:$V$157</definedName>
    <definedName name="_xlnm.Criteria" localSheetId="46">'４５上川②・河西・広尾・足寄'!$V$156:$V$157</definedName>
    <definedName name="_xlnm.Criteria" localSheetId="47">'４６中川②・十勝'!$V$156:$V$157</definedName>
    <definedName name="_xlnm.Criteria" localSheetId="48">'４７釧路市'!$V$156:$V$157</definedName>
    <definedName name="_xlnm.Criteria" localSheetId="49">'４８釧路・厚岸・阿寒'!$V$156:$V$157</definedName>
    <definedName name="_xlnm.Criteria" localSheetId="50">'４９川上・白糠'!$V$156:$V$157</definedName>
    <definedName name="_xlnm.Criteria" localSheetId="5">'４北区'!$V$156:$V$157</definedName>
    <definedName name="_xlnm.Criteria" localSheetId="51">'５０根室・野付・標津・目梨'!$V$156:$V$157</definedName>
    <definedName name="_xlnm.Criteria" localSheetId="6">'５西・手稲区'!$V$156:$V$157</definedName>
    <definedName name="_xlnm.Criteria" localSheetId="7">'６豊平・清田区'!$V$156:$V$157</definedName>
    <definedName name="_xlnm.Criteria" localSheetId="8">'７白石・厚別区'!$V$156:$V$157</definedName>
    <definedName name="_xlnm.Criteria" localSheetId="9">'８江別・北広島・恵庭・千歳'!$V$156:$V$157</definedName>
    <definedName name="_xlnm.Criteria" localSheetId="10">'９石狩市'!$V$156:$V$157</definedName>
    <definedName name="_xlnm.Extract" localSheetId="11">'１０小樽市'!$V$98:$V$115</definedName>
    <definedName name="_xlnm.Extract" localSheetId="12">'１１余市・古平・積丹・古宇'!$V$98:$V$115</definedName>
    <definedName name="_xlnm.Extract" localSheetId="13">'１２岩内・虻田①'!$V$98:$V$115</definedName>
    <definedName name="_xlnm.Extract" localSheetId="14">'１３磯谷・寿都・島牧'!$V$98:$V$115</definedName>
    <definedName name="_xlnm.Extract" localSheetId="15">'１４岩見沢・三笠・夕張'!$V$98:$V$115</definedName>
    <definedName name="_xlnm.Extract" localSheetId="16">'１５美唄・砂川・滝川・深川'!$V$98:$V$115</definedName>
    <definedName name="_xlnm.Extract" localSheetId="17">'１６赤平・歌志内・芦別'!$V$98:$V$115</definedName>
    <definedName name="_xlnm.Extract" localSheetId="18">'１７空知①・夕張'!$V$98:$V$115</definedName>
    <definedName name="_xlnm.Extract" localSheetId="19">'１８樺戸・雨竜'!$V$98:$V$115</definedName>
    <definedName name="_xlnm.Extract" localSheetId="20">'１９苫小牧'!$V$98:$V$115</definedName>
    <definedName name="_xlnm.Extract" localSheetId="2">'１中央区'!$V$98:$V$115</definedName>
    <definedName name="_xlnm.Extract" localSheetId="21">'２０室蘭'!$V$98:$V$115</definedName>
    <definedName name="_xlnm.Extract" localSheetId="22">'２１登別・伊達・勇払①'!$V$98:$V$115</definedName>
    <definedName name="_xlnm.Extract" localSheetId="23">'２２白老・有珠・虻田②'!$V$98:$V$115</definedName>
    <definedName name="_xlnm.Extract" localSheetId="24">'２３沙流・日高'!$V$98:$V$115</definedName>
    <definedName name="_xlnm.Extract" localSheetId="25">'２４浦河・様似・幌泉・新冠'!$V$98:$V$115</definedName>
    <definedName name="_xlnm.Extract" localSheetId="26">'２５函館市'!$V$98:$V$115</definedName>
    <definedName name="_xlnm.Extract" localSheetId="27">'２６北斗市・亀田郡'!$V$98:$V$115</definedName>
    <definedName name="_xlnm.Extract" localSheetId="28">'２７上磯'!$V$98:$V$115</definedName>
    <definedName name="_xlnm.Extract" localSheetId="29">'２８松前・茅部'!$V$98:$V$115</definedName>
    <definedName name="_xlnm.Extract" localSheetId="30">'２９山越郡・二海郡'!$V$98:$V$115</definedName>
    <definedName name="_xlnm.Extract" localSheetId="3">'２南区'!$V$98:$V$115</definedName>
    <definedName name="_xlnm.Extract" localSheetId="31">'３０桧山・爾志'!$V$98:$V$115</definedName>
    <definedName name="_xlnm.Extract" localSheetId="32">'３１久遠・瀬棚・奥尻'!$V$98:$V$115</definedName>
    <definedName name="_xlnm.Extract" localSheetId="33">'３２旭川市'!$V$98:$V$115</definedName>
    <definedName name="_xlnm.Extract" localSheetId="34">'３３士別・名寄・富良野'!$V$98:$V$115</definedName>
    <definedName name="_xlnm.Extract" localSheetId="35">'３４上川郡①'!$V$98:$V$115</definedName>
    <definedName name="_xlnm.Extract" localSheetId="36">'３５中川①・勇払②・空知②'!$V$98:$V$115</definedName>
    <definedName name="_xlnm.Extract" localSheetId="37">'３６留萌市・増毛郡'!$V$98:$V$115</definedName>
    <definedName name="_xlnm.Extract" localSheetId="38">'３７留萌・苫前・天塩①'!$V$98:$V$115</definedName>
    <definedName name="_xlnm.Extract" localSheetId="39">'３８稚内・枝幸'!$V$98:$V$115</definedName>
    <definedName name="_xlnm.Extract" localSheetId="40">'３９天塩②・宗谷・利尻・礼文'!$V$98:$V$115</definedName>
    <definedName name="_xlnm.Extract" localSheetId="4">'３東区'!$V$98:$V$115</definedName>
    <definedName name="_xlnm.Extract" localSheetId="41">'４０北見・網走・紋別・網走郡'!$V$98:$V$115</definedName>
    <definedName name="_xlnm.Extract" localSheetId="42">'４１斜里・常呂'!$V$98:$V$115</definedName>
    <definedName name="_xlnm.Extract" localSheetId="43">'４２紋別郡'!$V$98:$V$115</definedName>
    <definedName name="_xlnm.Extract" localSheetId="44">'４３帯広市'!$V$98:$V$115</definedName>
    <definedName name="_xlnm.Extract" localSheetId="45">'４４河東郡'!$V$98:$V$115</definedName>
    <definedName name="_xlnm.Extract" localSheetId="46">'４５上川②・河西・広尾・足寄'!$V$98:$V$115</definedName>
    <definedName name="_xlnm.Extract" localSheetId="47">'４６中川②・十勝'!$V$98:$V$115</definedName>
    <definedName name="_xlnm.Extract" localSheetId="48">'４７釧路市'!$V$98:$V$115</definedName>
    <definedName name="_xlnm.Extract" localSheetId="49">'４８釧路・厚岸・阿寒'!$V$98:$V$115</definedName>
    <definedName name="_xlnm.Extract" localSheetId="50">'４９川上・白糠'!$V$98:$V$115</definedName>
    <definedName name="_xlnm.Extract" localSheetId="5">'４北区'!$V$98:$V$115</definedName>
    <definedName name="_xlnm.Extract" localSheetId="51">'５０根室・野付・標津・目梨'!$V$98:$V$115</definedName>
    <definedName name="_xlnm.Extract" localSheetId="6">'５西・手稲区'!$V$98:$V$115</definedName>
    <definedName name="_xlnm.Extract" localSheetId="7">'６豊平・清田区'!$V$98:$V$115</definedName>
    <definedName name="_xlnm.Extract" localSheetId="8">'７白石・厚別区'!$V$98:$V$115</definedName>
    <definedName name="_xlnm.Extract" localSheetId="9">'８江別・北広島・恵庭・千歳'!$V$98:$V$115</definedName>
    <definedName name="_xlnm.Extract" localSheetId="10">'９石狩市'!$V$98:$V$115</definedName>
    <definedName name="_xlnm.Print_Area" localSheetId="11">'１０小樽市'!$A$1:$Y$138</definedName>
    <definedName name="_xlnm.Print_Area" localSheetId="12">'１１余市・古平・積丹・古宇'!$A$1:$Y$137</definedName>
    <definedName name="_xlnm.Print_Area" localSheetId="13">'１２岩内・虻田①'!$A$1:$Y$137</definedName>
    <definedName name="_xlnm.Print_Area" localSheetId="14">'１３磯谷・寿都・島牧'!$A$1:$Y$137</definedName>
    <definedName name="_xlnm.Print_Area" localSheetId="15">'１４岩見沢・三笠・夕張'!$A$1:$Y$139</definedName>
    <definedName name="_xlnm.Print_Area" localSheetId="16">'１５美唄・砂川・滝川・深川'!$A$1:$Y$138</definedName>
    <definedName name="_xlnm.Print_Area" localSheetId="17">'１６赤平・歌志内・芦別'!$A$1:$Y$137</definedName>
    <definedName name="_xlnm.Print_Area" localSheetId="18">'１７空知①・夕張'!$A$1:$Y$137</definedName>
    <definedName name="_xlnm.Print_Area" localSheetId="19">'１８樺戸・雨竜'!$A$1:$Y$137</definedName>
    <definedName name="_xlnm.Print_Area" localSheetId="20">'１９苫小牧'!$A$1:$Y$137</definedName>
    <definedName name="_xlnm.Print_Area" localSheetId="2">'１中央区'!$A$1:$Y$136</definedName>
    <definedName name="_xlnm.Print_Area" localSheetId="21">'２０室蘭'!$A$1:$Y$137</definedName>
    <definedName name="_xlnm.Print_Area" localSheetId="22">'２１登別・伊達・勇払①'!$A$1:$Y$138</definedName>
    <definedName name="_xlnm.Print_Area" localSheetId="23">'２２白老・有珠・虻田②'!$A$1:$Y$138</definedName>
    <definedName name="_xlnm.Print_Area" localSheetId="24">'２３沙流・日高'!$A$1:$Y$138</definedName>
    <definedName name="_xlnm.Print_Area" localSheetId="25">'２４浦河・様似・幌泉・新冠'!$A$1:$Y$138</definedName>
    <definedName name="_xlnm.Print_Area" localSheetId="26">'２５函館市'!$A$1:$Y$137</definedName>
    <definedName name="_xlnm.Print_Area" localSheetId="27">'２６北斗市・亀田郡'!$A$1:$Y$137</definedName>
    <definedName name="_xlnm.Print_Area" localSheetId="28">'２７上磯'!$A$1:$Y$137</definedName>
    <definedName name="_xlnm.Print_Area" localSheetId="29">'２８松前・茅部'!$A$1:$Y$137</definedName>
    <definedName name="_xlnm.Print_Area" localSheetId="30">'２９山越郡・二海郡'!$A$1:$Y$137</definedName>
    <definedName name="_xlnm.Print_Area" localSheetId="3">'２南区'!$A$1:$Y$136</definedName>
    <definedName name="_xlnm.Print_Area" localSheetId="31">'３０桧山・爾志'!$A$1:$Y$137</definedName>
    <definedName name="_xlnm.Print_Area" localSheetId="32">'３１久遠・瀬棚・奥尻'!$A$1:$Y$137</definedName>
    <definedName name="_xlnm.Print_Area" localSheetId="33">'３２旭川市'!$A$1:$Y$136</definedName>
    <definedName name="_xlnm.Print_Area" localSheetId="34">'３３士別・名寄・富良野'!$A$1:$Y$137</definedName>
    <definedName name="_xlnm.Print_Area" localSheetId="35">'３４上川郡①'!$A$1:$Y$137</definedName>
    <definedName name="_xlnm.Print_Area" localSheetId="36">'３５中川①・勇払②・空知②'!$A$1:$Y$137</definedName>
    <definedName name="_xlnm.Print_Area" localSheetId="37">'３６留萌市・増毛郡'!$A$1:$Y$137</definedName>
    <definedName name="_xlnm.Print_Area" localSheetId="38">'３７留萌・苫前・天塩①'!$A$1:$Y$137</definedName>
    <definedName name="_xlnm.Print_Area" localSheetId="39">'３８稚内・枝幸'!$A$1:$Y$139</definedName>
    <definedName name="_xlnm.Print_Area" localSheetId="40">'３９天塩②・宗谷・利尻・礼文'!$A$1:$Y$137</definedName>
    <definedName name="_xlnm.Print_Area" localSheetId="4">'３東区'!$A$1:$Y$136</definedName>
    <definedName name="_xlnm.Print_Area" localSheetId="41">'４０北見・網走・紋別・網走郡'!$A$1:$Y$137</definedName>
    <definedName name="_xlnm.Print_Area" localSheetId="42">'４１斜里・常呂'!$A$1:$Y$137</definedName>
    <definedName name="_xlnm.Print_Area" localSheetId="43">'４２紋別郡'!$A$1:$Y$137</definedName>
    <definedName name="_xlnm.Print_Area" localSheetId="44">'４３帯広市'!$A$1:$Y$137</definedName>
    <definedName name="_xlnm.Print_Area" localSheetId="45">'４４河東郡'!$A$1:$Y$137</definedName>
    <definedName name="_xlnm.Print_Area" localSheetId="46">'４５上川②・河西・広尾・足寄'!$A$1:$Y$137</definedName>
    <definedName name="_xlnm.Print_Area" localSheetId="47">'４６中川②・十勝'!$A$1:$Y$137</definedName>
    <definedName name="_xlnm.Print_Area" localSheetId="48">'４７釧路市'!$A$1:$Y$137</definedName>
    <definedName name="_xlnm.Print_Area" localSheetId="49">'４８釧路・厚岸・阿寒'!$A$1:$Y$137</definedName>
    <definedName name="_xlnm.Print_Area" localSheetId="50">'４９川上・白糠'!$A$1:$Y$137</definedName>
    <definedName name="_xlnm.Print_Area" localSheetId="5">'４北区'!$A$1:$Y$136</definedName>
    <definedName name="_xlnm.Print_Area" localSheetId="51">'５０根室・野付・標津・目梨'!$A$1:$Y$137</definedName>
    <definedName name="_xlnm.Print_Area" localSheetId="6">'５西・手稲区'!$A$1:$Y$136</definedName>
    <definedName name="_xlnm.Print_Area" localSheetId="7">'６豊平・清田区'!$A$1:$Y$136</definedName>
    <definedName name="_xlnm.Print_Area" localSheetId="8">'７白石・厚別区'!$A$1:$Y$136</definedName>
    <definedName name="_xlnm.Print_Area" localSheetId="9">'８江別・北広島・恵庭・千歳'!$A$1:$Y$137</definedName>
    <definedName name="_xlnm.Print_Area" localSheetId="10">'９石狩市'!$A$1:$Y$138</definedName>
    <definedName name="_xlnm.Print_Area" localSheetId="0">MOKUJI!$A$1:$Q$37</definedName>
    <definedName name="_xlnm.Print_Titles" localSheetId="1">北海道総部数表!$1:$3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" i="2" l="1"/>
  <c r="I93" i="2"/>
  <c r="H146" i="2"/>
  <c r="H75" i="2" l="1"/>
  <c r="H74" i="2"/>
  <c r="H153" i="2" l="1"/>
  <c r="P45" i="43"/>
  <c r="O45" i="43" s="1"/>
  <c r="T95" i="23"/>
  <c r="U95" i="23"/>
  <c r="K59" i="2" s="1"/>
  <c r="U115" i="10"/>
  <c r="I20" i="2" s="1"/>
  <c r="T115" i="10"/>
  <c r="S115" i="10" s="1"/>
  <c r="U95" i="10"/>
  <c r="I19" i="2" s="1"/>
  <c r="T95" i="10"/>
  <c r="S95" i="10" s="1"/>
  <c r="U75" i="10"/>
  <c r="I18" i="2" s="1"/>
  <c r="T75" i="10"/>
  <c r="S75" i="10" s="1"/>
  <c r="U45" i="10"/>
  <c r="I17" i="2" s="1"/>
  <c r="T45" i="10"/>
  <c r="S45" i="10" s="1"/>
  <c r="U75" i="9"/>
  <c r="I15" i="2" s="1"/>
  <c r="T75" i="9"/>
  <c r="U45" i="9"/>
  <c r="I14" i="2" s="1"/>
  <c r="U75" i="8"/>
  <c r="I13" i="2" s="1"/>
  <c r="T75" i="8"/>
  <c r="S75" i="8" s="1"/>
  <c r="U45" i="8"/>
  <c r="I12" i="2" s="1"/>
  <c r="T45" i="8"/>
  <c r="S45" i="8" s="1"/>
  <c r="U75" i="7"/>
  <c r="I11" i="2" s="1"/>
  <c r="T75" i="7"/>
  <c r="S75" i="7" s="1"/>
  <c r="U45" i="7"/>
  <c r="I10" i="2" s="1"/>
  <c r="T45" i="7"/>
  <c r="S45" i="7" s="1"/>
  <c r="O75" i="2"/>
  <c r="V136" i="51"/>
  <c r="V136" i="43"/>
  <c r="V136" i="41"/>
  <c r="V136" i="40"/>
  <c r="V136" i="39"/>
  <c r="V136" i="13"/>
  <c r="V136" i="12"/>
  <c r="M155" i="2"/>
  <c r="M159" i="2" s="1"/>
  <c r="O160" i="2" s="1"/>
  <c r="E45" i="15"/>
  <c r="E32" i="2" s="1"/>
  <c r="E45" i="13"/>
  <c r="E26" i="2" s="1"/>
  <c r="E45" i="27"/>
  <c r="E74" i="2" s="1"/>
  <c r="E95" i="23"/>
  <c r="E59" i="2" s="1"/>
  <c r="E75" i="30"/>
  <c r="H77" i="2"/>
  <c r="O77" i="2" s="1"/>
  <c r="H76" i="2"/>
  <c r="I147" i="2"/>
  <c r="I154" i="2" s="1"/>
  <c r="I146" i="2"/>
  <c r="I153" i="2" s="1"/>
  <c r="V136" i="15"/>
  <c r="V136" i="16"/>
  <c r="V136" i="23"/>
  <c r="C1" i="24"/>
  <c r="V136" i="30"/>
  <c r="V136" i="31"/>
  <c r="V136" i="52"/>
  <c r="V136" i="50"/>
  <c r="V136" i="49"/>
  <c r="V136" i="48"/>
  <c r="V136" i="47"/>
  <c r="V136" i="46"/>
  <c r="V136" i="45"/>
  <c r="V136" i="44"/>
  <c r="V136" i="42"/>
  <c r="V136" i="38"/>
  <c r="V136" i="37"/>
  <c r="V136" i="36"/>
  <c r="V136" i="35"/>
  <c r="V136" i="34"/>
  <c r="V136" i="33"/>
  <c r="V136" i="32"/>
  <c r="V136" i="29"/>
  <c r="V136" i="28"/>
  <c r="V136" i="27"/>
  <c r="V136" i="26"/>
  <c r="V136" i="25"/>
  <c r="V136" i="24"/>
  <c r="V136" i="22"/>
  <c r="V136" i="21"/>
  <c r="V136" i="20"/>
  <c r="V136" i="19"/>
  <c r="V136" i="18"/>
  <c r="V136" i="17"/>
  <c r="V136" i="14"/>
  <c r="V136" i="11"/>
  <c r="V136" i="7"/>
  <c r="V136" i="6"/>
  <c r="V136" i="5"/>
  <c r="I45" i="15"/>
  <c r="F32" i="2" s="1"/>
  <c r="M45" i="15"/>
  <c r="G32" i="2" s="1"/>
  <c r="Q45" i="15"/>
  <c r="H32" i="2" s="1"/>
  <c r="H135" i="2"/>
  <c r="O135" i="2" s="1"/>
  <c r="H134" i="2"/>
  <c r="H143" i="2" s="1"/>
  <c r="Q1" i="24"/>
  <c r="R2" i="24"/>
  <c r="J2" i="24"/>
  <c r="Y45" i="40"/>
  <c r="K115" i="2" s="1"/>
  <c r="Y75" i="40"/>
  <c r="U75" i="40"/>
  <c r="K116" i="2" s="1"/>
  <c r="U45" i="41"/>
  <c r="K117" i="2" s="1"/>
  <c r="U75" i="41"/>
  <c r="K118" i="2" s="1"/>
  <c r="D45" i="40"/>
  <c r="C45" i="40" s="1"/>
  <c r="H45" i="40"/>
  <c r="G45" i="40" s="1"/>
  <c r="L45" i="40"/>
  <c r="K45" i="40" s="1"/>
  <c r="P45" i="40"/>
  <c r="O45" i="40" s="1"/>
  <c r="T45" i="40"/>
  <c r="S45" i="40" s="1"/>
  <c r="X45" i="40"/>
  <c r="W45" i="40" s="1"/>
  <c r="U115" i="41"/>
  <c r="J120" i="2" s="1"/>
  <c r="U95" i="41"/>
  <c r="K119" i="2" s="1"/>
  <c r="V136" i="10"/>
  <c r="V136" i="9"/>
  <c r="D52" i="2"/>
  <c r="U75" i="38"/>
  <c r="K107" i="2" s="1"/>
  <c r="U75" i="39"/>
  <c r="K110" i="2" s="1"/>
  <c r="U95" i="39"/>
  <c r="K111" i="2" s="1"/>
  <c r="U45" i="39"/>
  <c r="K108" i="2" s="1"/>
  <c r="Y75" i="38"/>
  <c r="U75" i="30"/>
  <c r="U45" i="32"/>
  <c r="K87" i="2" s="1"/>
  <c r="K93" i="2" s="1"/>
  <c r="U45" i="30"/>
  <c r="K81" i="2" s="1"/>
  <c r="Y45" i="27"/>
  <c r="K74" i="2" s="1"/>
  <c r="Y45" i="28"/>
  <c r="Y75" i="28"/>
  <c r="K78" i="2" s="1"/>
  <c r="Y45" i="29"/>
  <c r="K80" i="2" s="1"/>
  <c r="E45" i="3"/>
  <c r="E6" i="2" s="1"/>
  <c r="J1" i="24"/>
  <c r="N1" i="24" s="1"/>
  <c r="C2" i="24"/>
  <c r="C1" i="13"/>
  <c r="M95" i="10"/>
  <c r="G19" i="2" s="1"/>
  <c r="M115" i="10"/>
  <c r="G20" i="2" s="1"/>
  <c r="M45" i="11"/>
  <c r="G21" i="2" s="1"/>
  <c r="M45" i="12"/>
  <c r="G25" i="2" s="1"/>
  <c r="M45" i="13"/>
  <c r="G26" i="2" s="1"/>
  <c r="M75" i="13"/>
  <c r="G27" i="2" s="1"/>
  <c r="M95" i="13"/>
  <c r="G28" i="2" s="1"/>
  <c r="M115" i="13"/>
  <c r="G29" i="2" s="1"/>
  <c r="M45" i="14"/>
  <c r="M75" i="14"/>
  <c r="G31" i="2" s="1"/>
  <c r="M75" i="15"/>
  <c r="G33" i="2" s="1"/>
  <c r="M95" i="15"/>
  <c r="G34" i="2" s="1"/>
  <c r="M45" i="16"/>
  <c r="G39" i="2" s="1"/>
  <c r="M75" i="16"/>
  <c r="G40" i="2" s="1"/>
  <c r="M95" i="16"/>
  <c r="G41" i="2" s="1"/>
  <c r="M45" i="17"/>
  <c r="G42" i="2" s="1"/>
  <c r="M75" i="17"/>
  <c r="G43" i="2" s="1"/>
  <c r="M95" i="17"/>
  <c r="G44" i="2" s="1"/>
  <c r="M115" i="17"/>
  <c r="G45" i="2" s="1"/>
  <c r="E115" i="17"/>
  <c r="E45" i="2" s="1"/>
  <c r="I115" i="17"/>
  <c r="F45" i="2" s="1"/>
  <c r="Q115" i="17"/>
  <c r="H45" i="2" s="1"/>
  <c r="U115" i="17"/>
  <c r="I45" i="2" s="1"/>
  <c r="M45" i="18"/>
  <c r="G46" i="2" s="1"/>
  <c r="M75" i="18"/>
  <c r="M95" i="18"/>
  <c r="G48" i="2" s="1"/>
  <c r="M45" i="19"/>
  <c r="G49" i="2" s="1"/>
  <c r="M75" i="19"/>
  <c r="G50" i="2" s="1"/>
  <c r="M45" i="20"/>
  <c r="G51" i="2" s="1"/>
  <c r="E45" i="20"/>
  <c r="E51" i="2" s="1"/>
  <c r="I45" i="20"/>
  <c r="Q45" i="20"/>
  <c r="H51" i="2" s="1"/>
  <c r="M75" i="20"/>
  <c r="G52" i="2" s="1"/>
  <c r="M45" i="21"/>
  <c r="M45" i="22"/>
  <c r="M45" i="23"/>
  <c r="G57" i="2" s="1"/>
  <c r="M75" i="23"/>
  <c r="G58" i="2" s="1"/>
  <c r="M95" i="23"/>
  <c r="G59" i="2" s="1"/>
  <c r="M45" i="24"/>
  <c r="G60" i="2" s="1"/>
  <c r="M75" i="24"/>
  <c r="G61" i="2" s="1"/>
  <c r="M95" i="24"/>
  <c r="G62" i="2" s="1"/>
  <c r="M45" i="25"/>
  <c r="G65" i="2" s="1"/>
  <c r="M75" i="25"/>
  <c r="G66" i="2" s="1"/>
  <c r="M45" i="26"/>
  <c r="G67" i="2" s="1"/>
  <c r="M75" i="26"/>
  <c r="G68" i="2" s="1"/>
  <c r="M95" i="26"/>
  <c r="G69" i="2" s="1"/>
  <c r="M115" i="26"/>
  <c r="G70" i="2" s="1"/>
  <c r="M45" i="27"/>
  <c r="G74" i="2" s="1"/>
  <c r="M45" i="28"/>
  <c r="G76" i="2" s="1"/>
  <c r="M75" i="28"/>
  <c r="G78" i="2" s="1"/>
  <c r="M45" i="29"/>
  <c r="G80" i="2" s="1"/>
  <c r="M45" i="30"/>
  <c r="G81" i="2" s="1"/>
  <c r="E45" i="30"/>
  <c r="E81" i="2" s="1"/>
  <c r="I45" i="30"/>
  <c r="F81" i="2" s="1"/>
  <c r="Q45" i="30"/>
  <c r="H81" i="2" s="1"/>
  <c r="M75" i="30"/>
  <c r="G82" i="2" s="1"/>
  <c r="M45" i="31"/>
  <c r="G83" i="2" s="1"/>
  <c r="M75" i="31"/>
  <c r="G84" i="2" s="1"/>
  <c r="E45" i="29"/>
  <c r="E80" i="2" s="1"/>
  <c r="I45" i="29"/>
  <c r="F80" i="2" s="1"/>
  <c r="Q45" i="29"/>
  <c r="H80" i="2" s="1"/>
  <c r="E75" i="31"/>
  <c r="E84" i="2" s="1"/>
  <c r="I75" i="31"/>
  <c r="F84" i="2" s="1"/>
  <c r="Q75" i="31"/>
  <c r="H84" i="2" s="1"/>
  <c r="U75" i="31"/>
  <c r="K84" i="2" s="1"/>
  <c r="M45" i="32"/>
  <c r="G87" i="2" s="1"/>
  <c r="M75" i="32"/>
  <c r="G88" i="2" s="1"/>
  <c r="M45" i="33"/>
  <c r="G89" i="2" s="1"/>
  <c r="M75" i="33"/>
  <c r="G90" i="2" s="1"/>
  <c r="M95" i="33"/>
  <c r="G91" i="2" s="1"/>
  <c r="M45" i="34"/>
  <c r="G95" i="2" s="1"/>
  <c r="M45" i="35"/>
  <c r="G96" i="2" s="1"/>
  <c r="M75" i="35"/>
  <c r="G97" i="2" s="1"/>
  <c r="M95" i="35"/>
  <c r="G98" i="2" s="1"/>
  <c r="M45" i="36"/>
  <c r="G99" i="2" s="1"/>
  <c r="M45" i="37"/>
  <c r="G100" i="2" s="1"/>
  <c r="E45" i="37"/>
  <c r="E100" i="2" s="1"/>
  <c r="I45" i="37"/>
  <c r="F100" i="2" s="1"/>
  <c r="Q45" i="37"/>
  <c r="H100" i="2" s="1"/>
  <c r="M75" i="37"/>
  <c r="G101" i="2" s="1"/>
  <c r="M95" i="37"/>
  <c r="G102" i="2" s="1"/>
  <c r="M45" i="38"/>
  <c r="G106" i="2" s="1"/>
  <c r="M75" i="38"/>
  <c r="G107" i="2" s="1"/>
  <c r="M45" i="39"/>
  <c r="G108" i="2" s="1"/>
  <c r="M75" i="39"/>
  <c r="G109" i="2" s="1"/>
  <c r="M95" i="39"/>
  <c r="G111" i="2" s="1"/>
  <c r="M45" i="40"/>
  <c r="G115" i="2" s="1"/>
  <c r="M75" i="40"/>
  <c r="G116" i="2" s="1"/>
  <c r="M45" i="41"/>
  <c r="G117" i="2" s="1"/>
  <c r="M75" i="41"/>
  <c r="G118" i="2" s="1"/>
  <c r="M95" i="41"/>
  <c r="G119" i="2" s="1"/>
  <c r="M115" i="41"/>
  <c r="G120" i="2" s="1"/>
  <c r="M45" i="42"/>
  <c r="G125" i="2" s="1"/>
  <c r="M75" i="42"/>
  <c r="G126" i="2" s="1"/>
  <c r="M95" i="42"/>
  <c r="G127" i="2" s="1"/>
  <c r="M115" i="42"/>
  <c r="G128" i="2" s="1"/>
  <c r="M45" i="43"/>
  <c r="G129" i="2" s="1"/>
  <c r="M75" i="43"/>
  <c r="G130" i="2" s="1"/>
  <c r="M45" i="44"/>
  <c r="G131" i="2" s="1"/>
  <c r="M45" i="45"/>
  <c r="G134" i="2" s="1"/>
  <c r="M45" i="46"/>
  <c r="G136" i="2" s="1"/>
  <c r="M45" i="47"/>
  <c r="G137" i="2" s="1"/>
  <c r="M75" i="47"/>
  <c r="G138" i="2" s="1"/>
  <c r="M95" i="47"/>
  <c r="G139" i="2" s="1"/>
  <c r="M115" i="47"/>
  <c r="M45" i="48"/>
  <c r="G141" i="2" s="1"/>
  <c r="M75" i="48"/>
  <c r="G142" i="2" s="1"/>
  <c r="E75" i="47"/>
  <c r="E138" i="2" s="1"/>
  <c r="I75" i="47"/>
  <c r="F138" i="2" s="1"/>
  <c r="Q75" i="47"/>
  <c r="H138" i="2" s="1"/>
  <c r="U75" i="47"/>
  <c r="K138" i="2" s="1"/>
  <c r="M45" i="49"/>
  <c r="G146" i="2" s="1"/>
  <c r="M45" i="50"/>
  <c r="M75" i="50"/>
  <c r="G149" i="2" s="1"/>
  <c r="M95" i="50"/>
  <c r="G150" i="2" s="1"/>
  <c r="M45" i="51"/>
  <c r="G151" i="2" s="1"/>
  <c r="M75" i="51"/>
  <c r="G152" i="2" s="1"/>
  <c r="M45" i="52"/>
  <c r="G155" i="2" s="1"/>
  <c r="M75" i="52"/>
  <c r="G156" i="2" s="1"/>
  <c r="M95" i="52"/>
  <c r="G157" i="2" s="1"/>
  <c r="M115" i="52"/>
  <c r="G158" i="2" s="1"/>
  <c r="M45" i="3"/>
  <c r="M45" i="4"/>
  <c r="G7" i="2" s="1"/>
  <c r="M45" i="5"/>
  <c r="M45" i="6"/>
  <c r="G9" i="2" s="1"/>
  <c r="M45" i="7"/>
  <c r="M75" i="7"/>
  <c r="G11" i="2" s="1"/>
  <c r="M45" i="8"/>
  <c r="G12" i="2" s="1"/>
  <c r="M75" i="8"/>
  <c r="G13" i="2" s="1"/>
  <c r="E75" i="8"/>
  <c r="E13" i="2" s="1"/>
  <c r="I75" i="8"/>
  <c r="Q75" i="8"/>
  <c r="H13" i="2" s="1"/>
  <c r="M45" i="9"/>
  <c r="G14" i="2" s="1"/>
  <c r="M75" i="9"/>
  <c r="G15" i="2" s="1"/>
  <c r="M45" i="10"/>
  <c r="G17" i="2" s="1"/>
  <c r="M75" i="10"/>
  <c r="G18" i="2" s="1"/>
  <c r="U45" i="45"/>
  <c r="Q45" i="46"/>
  <c r="H136" i="2" s="1"/>
  <c r="Q45" i="47"/>
  <c r="H137" i="2" s="1"/>
  <c r="Q95" i="47"/>
  <c r="H139" i="2" s="1"/>
  <c r="Q115" i="47"/>
  <c r="Q45" i="48"/>
  <c r="H141" i="2" s="1"/>
  <c r="Q75" i="48"/>
  <c r="H142" i="2" s="1"/>
  <c r="V136" i="3"/>
  <c r="V136" i="4"/>
  <c r="V136" i="8"/>
  <c r="D45" i="33"/>
  <c r="C45" i="33" s="1"/>
  <c r="H45" i="33"/>
  <c r="G45" i="33" s="1"/>
  <c r="L45" i="33"/>
  <c r="K45" i="33" s="1"/>
  <c r="P45" i="33"/>
  <c r="O45" i="33" s="1"/>
  <c r="T45" i="33"/>
  <c r="S45" i="33" s="1"/>
  <c r="X45" i="33"/>
  <c r="W45" i="33" s="1"/>
  <c r="D75" i="33"/>
  <c r="C75" i="33" s="1"/>
  <c r="H75" i="33"/>
  <c r="G75" i="33" s="1"/>
  <c r="L75" i="33"/>
  <c r="K75" i="33" s="1"/>
  <c r="P75" i="33"/>
  <c r="O75" i="33" s="1"/>
  <c r="T75" i="33"/>
  <c r="S75" i="33" s="1"/>
  <c r="X75" i="33"/>
  <c r="W75" i="33" s="1"/>
  <c r="D95" i="33"/>
  <c r="C95" i="33" s="1"/>
  <c r="H95" i="33"/>
  <c r="G95" i="33" s="1"/>
  <c r="L95" i="33"/>
  <c r="K95" i="33" s="1"/>
  <c r="P95" i="33"/>
  <c r="O95" i="33" s="1"/>
  <c r="T95" i="33"/>
  <c r="S95" i="33" s="1"/>
  <c r="X95" i="33"/>
  <c r="W95" i="33" s="1"/>
  <c r="D115" i="33"/>
  <c r="C115" i="33" s="1"/>
  <c r="H115" i="33"/>
  <c r="G115" i="33" s="1"/>
  <c r="L115" i="33"/>
  <c r="K115" i="33" s="1"/>
  <c r="P115" i="33"/>
  <c r="O115" i="33" s="1"/>
  <c r="T115" i="33"/>
  <c r="S115" i="33" s="1"/>
  <c r="X115" i="33"/>
  <c r="W115" i="33" s="1"/>
  <c r="E45" i="33"/>
  <c r="E89" i="2" s="1"/>
  <c r="I45" i="33"/>
  <c r="F89" i="2" s="1"/>
  <c r="Q45" i="33"/>
  <c r="H89" i="2" s="1"/>
  <c r="E75" i="33"/>
  <c r="E95" i="33"/>
  <c r="E91" i="2" s="1"/>
  <c r="I95" i="33"/>
  <c r="F91" i="2" s="1"/>
  <c r="Q95" i="33"/>
  <c r="H91" i="2" s="1"/>
  <c r="H92" i="2" s="1"/>
  <c r="N92" i="2" s="1"/>
  <c r="E115" i="33"/>
  <c r="I75" i="33"/>
  <c r="F90" i="2" s="1"/>
  <c r="I115" i="33"/>
  <c r="M115" i="33"/>
  <c r="Q75" i="33"/>
  <c r="H90" i="2" s="1"/>
  <c r="Q115" i="33"/>
  <c r="U45" i="33"/>
  <c r="U75" i="33"/>
  <c r="U95" i="33"/>
  <c r="U115" i="33"/>
  <c r="Y45" i="33"/>
  <c r="Y75" i="33"/>
  <c r="Y95" i="33"/>
  <c r="Y115" i="33"/>
  <c r="D45" i="34"/>
  <c r="C45" i="34" s="1"/>
  <c r="H45" i="34"/>
  <c r="G45" i="34" s="1"/>
  <c r="L45" i="34"/>
  <c r="K45" i="34" s="1"/>
  <c r="P45" i="34"/>
  <c r="O45" i="34" s="1"/>
  <c r="T45" i="34"/>
  <c r="S45" i="34" s="1"/>
  <c r="X45" i="34"/>
  <c r="W45" i="34" s="1"/>
  <c r="D75" i="34"/>
  <c r="C75" i="34" s="1"/>
  <c r="H75" i="34"/>
  <c r="G75" i="34" s="1"/>
  <c r="L75" i="34"/>
  <c r="K75" i="34" s="1"/>
  <c r="P75" i="34"/>
  <c r="O75" i="34" s="1"/>
  <c r="T75" i="34"/>
  <c r="S75" i="34" s="1"/>
  <c r="X75" i="34"/>
  <c r="W75" i="34" s="1"/>
  <c r="D95" i="34"/>
  <c r="C95" i="34" s="1"/>
  <c r="H95" i="34"/>
  <c r="G95" i="34" s="1"/>
  <c r="L95" i="34"/>
  <c r="K95" i="34" s="1"/>
  <c r="P95" i="34"/>
  <c r="O95" i="34" s="1"/>
  <c r="T95" i="34"/>
  <c r="S95" i="34" s="1"/>
  <c r="X95" i="34"/>
  <c r="W95" i="34" s="1"/>
  <c r="D115" i="34"/>
  <c r="C115" i="34" s="1"/>
  <c r="H115" i="34"/>
  <c r="G115" i="34" s="1"/>
  <c r="L115" i="34"/>
  <c r="K115" i="34" s="1"/>
  <c r="P115" i="34"/>
  <c r="O115" i="34" s="1"/>
  <c r="T115" i="34"/>
  <c r="S115" i="34" s="1"/>
  <c r="X115" i="34"/>
  <c r="W115" i="34" s="1"/>
  <c r="E45" i="34"/>
  <c r="E95" i="2" s="1"/>
  <c r="E75" i="34"/>
  <c r="E95" i="34"/>
  <c r="E115" i="34"/>
  <c r="I45" i="34"/>
  <c r="F95" i="2" s="1"/>
  <c r="I75" i="34"/>
  <c r="I95" i="34"/>
  <c r="I115" i="34"/>
  <c r="M75" i="34"/>
  <c r="M95" i="34"/>
  <c r="M115" i="34"/>
  <c r="Q45" i="34"/>
  <c r="H95" i="2" s="1"/>
  <c r="Q75" i="34"/>
  <c r="Q95" i="34"/>
  <c r="Q115" i="34"/>
  <c r="U45" i="34"/>
  <c r="U75" i="34"/>
  <c r="U95" i="34"/>
  <c r="U115" i="34"/>
  <c r="Y45" i="34"/>
  <c r="Y75" i="34"/>
  <c r="Y95" i="34"/>
  <c r="Y115" i="34"/>
  <c r="D45" i="35"/>
  <c r="C45" i="35" s="1"/>
  <c r="H45" i="35"/>
  <c r="G45" i="35" s="1"/>
  <c r="L45" i="35"/>
  <c r="K45" i="35" s="1"/>
  <c r="P45" i="35"/>
  <c r="O45" i="35" s="1"/>
  <c r="T45" i="35"/>
  <c r="S45" i="35" s="1"/>
  <c r="X45" i="35"/>
  <c r="W45" i="35" s="1"/>
  <c r="D75" i="35"/>
  <c r="C75" i="35" s="1"/>
  <c r="H75" i="35"/>
  <c r="G75" i="35" s="1"/>
  <c r="L75" i="35"/>
  <c r="K75" i="35" s="1"/>
  <c r="P75" i="35"/>
  <c r="O75" i="35" s="1"/>
  <c r="T75" i="35"/>
  <c r="S75" i="35" s="1"/>
  <c r="X75" i="35"/>
  <c r="W75" i="35" s="1"/>
  <c r="D95" i="35"/>
  <c r="C95" i="35" s="1"/>
  <c r="H95" i="35"/>
  <c r="G95" i="35" s="1"/>
  <c r="L95" i="35"/>
  <c r="K95" i="35" s="1"/>
  <c r="P95" i="35"/>
  <c r="T95" i="35"/>
  <c r="S95" i="35" s="1"/>
  <c r="X95" i="35"/>
  <c r="W95" i="35" s="1"/>
  <c r="D115" i="35"/>
  <c r="C115" i="35" s="1"/>
  <c r="H115" i="35"/>
  <c r="L115" i="35"/>
  <c r="K115" i="35" s="1"/>
  <c r="P115" i="35"/>
  <c r="O115" i="35" s="1"/>
  <c r="T115" i="35"/>
  <c r="S115" i="35" s="1"/>
  <c r="X115" i="35"/>
  <c r="W115" i="35" s="1"/>
  <c r="E45" i="35"/>
  <c r="E96" i="2" s="1"/>
  <c r="I45" i="35"/>
  <c r="F96" i="2" s="1"/>
  <c r="Q45" i="35"/>
  <c r="H96" i="2" s="1"/>
  <c r="U45" i="35"/>
  <c r="I96" i="2" s="1"/>
  <c r="Y45" i="35"/>
  <c r="K96" i="2" s="1"/>
  <c r="E75" i="35"/>
  <c r="E95" i="35"/>
  <c r="E98" i="2" s="1"/>
  <c r="E115" i="35"/>
  <c r="I75" i="35"/>
  <c r="F97" i="2" s="1"/>
  <c r="I95" i="35"/>
  <c r="F98" i="2" s="1"/>
  <c r="I115" i="35"/>
  <c r="M115" i="35"/>
  <c r="Q75" i="35"/>
  <c r="H97" i="2" s="1"/>
  <c r="Q95" i="35"/>
  <c r="H98" i="2" s="1"/>
  <c r="Q115" i="35"/>
  <c r="U75" i="35"/>
  <c r="I97" i="2" s="1"/>
  <c r="U95" i="35"/>
  <c r="I98" i="2" s="1"/>
  <c r="U115" i="35"/>
  <c r="Y75" i="35"/>
  <c r="M96" i="2" s="1"/>
  <c r="M104" i="2" s="1"/>
  <c r="M162" i="2" s="1"/>
  <c r="Y95" i="35"/>
  <c r="Y115" i="35"/>
  <c r="D45" i="36"/>
  <c r="C45" i="36" s="1"/>
  <c r="H45" i="36"/>
  <c r="G45" i="36" s="1"/>
  <c r="L45" i="36"/>
  <c r="K45" i="36" s="1"/>
  <c r="P45" i="36"/>
  <c r="O45" i="36" s="1"/>
  <c r="T45" i="36"/>
  <c r="X45" i="36"/>
  <c r="W45" i="36" s="1"/>
  <c r="D75" i="36"/>
  <c r="C75" i="36" s="1"/>
  <c r="H75" i="36"/>
  <c r="G75" i="36" s="1"/>
  <c r="L75" i="36"/>
  <c r="K75" i="36" s="1"/>
  <c r="P75" i="36"/>
  <c r="O75" i="36" s="1"/>
  <c r="T75" i="36"/>
  <c r="S75" i="36" s="1"/>
  <c r="X75" i="36"/>
  <c r="W75" i="36" s="1"/>
  <c r="D95" i="36"/>
  <c r="C95" i="36" s="1"/>
  <c r="H95" i="36"/>
  <c r="G95" i="36" s="1"/>
  <c r="L95" i="36"/>
  <c r="K95" i="36" s="1"/>
  <c r="P95" i="36"/>
  <c r="O95" i="36" s="1"/>
  <c r="T95" i="36"/>
  <c r="S95" i="36" s="1"/>
  <c r="X95" i="36"/>
  <c r="W95" i="36" s="1"/>
  <c r="D115" i="36"/>
  <c r="C115" i="36" s="1"/>
  <c r="H115" i="36"/>
  <c r="G115" i="36" s="1"/>
  <c r="L115" i="36"/>
  <c r="K115" i="36" s="1"/>
  <c r="P115" i="36"/>
  <c r="O115" i="36" s="1"/>
  <c r="T115" i="36"/>
  <c r="S115" i="36" s="1"/>
  <c r="X115" i="36"/>
  <c r="W115" i="36" s="1"/>
  <c r="E45" i="36"/>
  <c r="E99" i="2" s="1"/>
  <c r="E75" i="36"/>
  <c r="E95" i="36"/>
  <c r="E115" i="36"/>
  <c r="I45" i="36"/>
  <c r="F99" i="2" s="1"/>
  <c r="I75" i="36"/>
  <c r="I95" i="36"/>
  <c r="I115" i="36"/>
  <c r="M75" i="36"/>
  <c r="M95" i="36"/>
  <c r="M115" i="36"/>
  <c r="Q45" i="36"/>
  <c r="H99" i="2" s="1"/>
  <c r="Q75" i="36"/>
  <c r="Q95" i="36"/>
  <c r="Q115" i="36"/>
  <c r="U45" i="36"/>
  <c r="U75" i="36"/>
  <c r="U95" i="36"/>
  <c r="U115" i="36"/>
  <c r="Y45" i="36"/>
  <c r="K99" i="2" s="1"/>
  <c r="Y75" i="36"/>
  <c r="Y95" i="36"/>
  <c r="Y115" i="36"/>
  <c r="D45" i="37"/>
  <c r="C45" i="37" s="1"/>
  <c r="H45" i="37"/>
  <c r="G45" i="37" s="1"/>
  <c r="L45" i="37"/>
  <c r="K45" i="37" s="1"/>
  <c r="P45" i="37"/>
  <c r="O45" i="37" s="1"/>
  <c r="T45" i="37"/>
  <c r="S45" i="37" s="1"/>
  <c r="X45" i="37"/>
  <c r="W45" i="37" s="1"/>
  <c r="D75" i="37"/>
  <c r="C75" i="37" s="1"/>
  <c r="H75" i="37"/>
  <c r="G75" i="37" s="1"/>
  <c r="L75" i="37"/>
  <c r="K75" i="37" s="1"/>
  <c r="P75" i="37"/>
  <c r="O75" i="37" s="1"/>
  <c r="T75" i="37"/>
  <c r="S75" i="37" s="1"/>
  <c r="X75" i="37"/>
  <c r="W75" i="37" s="1"/>
  <c r="D95" i="37"/>
  <c r="C95" i="37" s="1"/>
  <c r="H95" i="37"/>
  <c r="G95" i="37" s="1"/>
  <c r="L95" i="37"/>
  <c r="K95" i="37" s="1"/>
  <c r="P95" i="37"/>
  <c r="O95" i="37" s="1"/>
  <c r="X95" i="37"/>
  <c r="W95" i="37" s="1"/>
  <c r="D115" i="37"/>
  <c r="H115" i="37"/>
  <c r="G115" i="37" s="1"/>
  <c r="L115" i="37"/>
  <c r="K115" i="37" s="1"/>
  <c r="P115" i="37"/>
  <c r="O115" i="37" s="1"/>
  <c r="T115" i="37"/>
  <c r="X115" i="37"/>
  <c r="W115" i="37" s="1"/>
  <c r="E75" i="37"/>
  <c r="E101" i="2" s="1"/>
  <c r="E95" i="37"/>
  <c r="E115" i="37"/>
  <c r="I75" i="37"/>
  <c r="F101" i="2" s="1"/>
  <c r="I95" i="37"/>
  <c r="F102" i="2" s="1"/>
  <c r="Q95" i="37"/>
  <c r="H102" i="2" s="1"/>
  <c r="I115" i="37"/>
  <c r="M115" i="37"/>
  <c r="Q75" i="37"/>
  <c r="H101" i="2" s="1"/>
  <c r="Q115" i="37"/>
  <c r="U45" i="37"/>
  <c r="U75" i="37"/>
  <c r="U115" i="37"/>
  <c r="Y45" i="37"/>
  <c r="Y75" i="37"/>
  <c r="Y95" i="37"/>
  <c r="Y115" i="37"/>
  <c r="D45" i="38"/>
  <c r="C45" i="38" s="1"/>
  <c r="H45" i="38"/>
  <c r="G45" i="38" s="1"/>
  <c r="L45" i="38"/>
  <c r="P45" i="38"/>
  <c r="O45" i="38" s="1"/>
  <c r="T45" i="38"/>
  <c r="S45" i="38" s="1"/>
  <c r="X45" i="38"/>
  <c r="W45" i="38" s="1"/>
  <c r="D75" i="38"/>
  <c r="C75" i="38" s="1"/>
  <c r="H75" i="38"/>
  <c r="G75" i="38" s="1"/>
  <c r="L75" i="38"/>
  <c r="K75" i="38" s="1"/>
  <c r="P75" i="38"/>
  <c r="O75" i="38" s="1"/>
  <c r="T75" i="38"/>
  <c r="S75" i="38" s="1"/>
  <c r="X75" i="38"/>
  <c r="W75" i="38" s="1"/>
  <c r="D95" i="38"/>
  <c r="C95" i="38" s="1"/>
  <c r="H95" i="38"/>
  <c r="G95" i="38" s="1"/>
  <c r="L95" i="38"/>
  <c r="K95" i="38" s="1"/>
  <c r="P95" i="38"/>
  <c r="O95" i="38" s="1"/>
  <c r="T95" i="38"/>
  <c r="S95" i="38" s="1"/>
  <c r="X95" i="38"/>
  <c r="W95" i="38" s="1"/>
  <c r="D115" i="38"/>
  <c r="C115" i="38" s="1"/>
  <c r="H115" i="38"/>
  <c r="G115" i="38" s="1"/>
  <c r="L115" i="38"/>
  <c r="K115" i="38" s="1"/>
  <c r="P115" i="38"/>
  <c r="O115" i="38" s="1"/>
  <c r="T115" i="38"/>
  <c r="S115" i="38" s="1"/>
  <c r="X115" i="38"/>
  <c r="W115" i="38" s="1"/>
  <c r="E45" i="38"/>
  <c r="E106" i="2" s="1"/>
  <c r="E75" i="38"/>
  <c r="E107" i="2" s="1"/>
  <c r="E95" i="38"/>
  <c r="E115" i="38"/>
  <c r="I45" i="38"/>
  <c r="F106" i="2" s="1"/>
  <c r="Q45" i="38"/>
  <c r="H106" i="2" s="1"/>
  <c r="U45" i="38"/>
  <c r="Y45" i="38"/>
  <c r="K106" i="2" s="1"/>
  <c r="I75" i="38"/>
  <c r="F107" i="2" s="1"/>
  <c r="I95" i="38"/>
  <c r="I115" i="38"/>
  <c r="M95" i="38"/>
  <c r="M115" i="38"/>
  <c r="Q75" i="38"/>
  <c r="H107" i="2" s="1"/>
  <c r="Q95" i="38"/>
  <c r="Q115" i="38"/>
  <c r="U95" i="38"/>
  <c r="U115" i="38"/>
  <c r="Y95" i="38"/>
  <c r="Y115" i="38"/>
  <c r="D45" i="39"/>
  <c r="C45" i="39" s="1"/>
  <c r="H45" i="39"/>
  <c r="G45" i="39" s="1"/>
  <c r="L45" i="39"/>
  <c r="K45" i="39" s="1"/>
  <c r="P45" i="39"/>
  <c r="O45" i="39" s="1"/>
  <c r="T45" i="39"/>
  <c r="S45" i="39" s="1"/>
  <c r="X45" i="39"/>
  <c r="W45" i="39" s="1"/>
  <c r="D75" i="39"/>
  <c r="C75" i="39" s="1"/>
  <c r="H75" i="39"/>
  <c r="G75" i="39" s="1"/>
  <c r="L75" i="39"/>
  <c r="K75" i="39" s="1"/>
  <c r="P75" i="39"/>
  <c r="O75" i="39" s="1"/>
  <c r="T75" i="39"/>
  <c r="S75" i="39" s="1"/>
  <c r="X75" i="39"/>
  <c r="W75" i="39" s="1"/>
  <c r="D95" i="39"/>
  <c r="C95" i="39" s="1"/>
  <c r="H95" i="39"/>
  <c r="G95" i="39" s="1"/>
  <c r="L95" i="39"/>
  <c r="K95" i="39" s="1"/>
  <c r="P95" i="39"/>
  <c r="O95" i="39" s="1"/>
  <c r="T95" i="39"/>
  <c r="S95" i="39" s="1"/>
  <c r="X95" i="39"/>
  <c r="W95" i="39" s="1"/>
  <c r="D115" i="39"/>
  <c r="C115" i="39" s="1"/>
  <c r="H115" i="39"/>
  <c r="G115" i="39" s="1"/>
  <c r="L115" i="39"/>
  <c r="K115" i="39" s="1"/>
  <c r="P115" i="39"/>
  <c r="O115" i="39" s="1"/>
  <c r="T115" i="39"/>
  <c r="S115" i="39" s="1"/>
  <c r="X115" i="39"/>
  <c r="E45" i="39"/>
  <c r="E108" i="2" s="1"/>
  <c r="E75" i="39"/>
  <c r="E109" i="2" s="1"/>
  <c r="E95" i="39"/>
  <c r="E111" i="2" s="1"/>
  <c r="E115" i="39"/>
  <c r="I45" i="39"/>
  <c r="F108" i="2" s="1"/>
  <c r="I75" i="39"/>
  <c r="F109" i="2" s="1"/>
  <c r="I95" i="39"/>
  <c r="F111" i="2" s="1"/>
  <c r="Q45" i="39"/>
  <c r="H108" i="2" s="1"/>
  <c r="Q75" i="39"/>
  <c r="Q95" i="39"/>
  <c r="H111" i="2" s="1"/>
  <c r="Y45" i="39"/>
  <c r="Y75" i="39"/>
  <c r="Y95" i="39"/>
  <c r="I115" i="39"/>
  <c r="M115" i="39"/>
  <c r="Q115" i="39"/>
  <c r="U115" i="39"/>
  <c r="Y115" i="39"/>
  <c r="D75" i="40"/>
  <c r="C75" i="40" s="1"/>
  <c r="H75" i="40"/>
  <c r="G75" i="40" s="1"/>
  <c r="L75" i="40"/>
  <c r="K75" i="40" s="1"/>
  <c r="P75" i="40"/>
  <c r="O75" i="40" s="1"/>
  <c r="T75" i="40"/>
  <c r="S75" i="40" s="1"/>
  <c r="X75" i="40"/>
  <c r="W75" i="40" s="1"/>
  <c r="D95" i="40"/>
  <c r="C95" i="40" s="1"/>
  <c r="H95" i="40"/>
  <c r="G95" i="40" s="1"/>
  <c r="L95" i="40"/>
  <c r="K95" i="40" s="1"/>
  <c r="P95" i="40"/>
  <c r="O95" i="40" s="1"/>
  <c r="T95" i="40"/>
  <c r="S95" i="40" s="1"/>
  <c r="X95" i="40"/>
  <c r="W95" i="40" s="1"/>
  <c r="D115" i="40"/>
  <c r="C115" i="40" s="1"/>
  <c r="H115" i="40"/>
  <c r="G115" i="40" s="1"/>
  <c r="L115" i="40"/>
  <c r="K115" i="40" s="1"/>
  <c r="P115" i="40"/>
  <c r="O115" i="40" s="1"/>
  <c r="T115" i="40"/>
  <c r="S115" i="40" s="1"/>
  <c r="X115" i="40"/>
  <c r="W115" i="40" s="1"/>
  <c r="E45" i="40"/>
  <c r="E115" i="2" s="1"/>
  <c r="E75" i="40"/>
  <c r="E116" i="2" s="1"/>
  <c r="E95" i="40"/>
  <c r="E115" i="40"/>
  <c r="I45" i="40"/>
  <c r="F115" i="2" s="1"/>
  <c r="I75" i="40"/>
  <c r="F116" i="2" s="1"/>
  <c r="I95" i="40"/>
  <c r="I115" i="40"/>
  <c r="M95" i="40"/>
  <c r="M115" i="40"/>
  <c r="Q45" i="40"/>
  <c r="H115" i="2" s="1"/>
  <c r="Q75" i="40"/>
  <c r="H116" i="2" s="1"/>
  <c r="Q95" i="40"/>
  <c r="Q115" i="40"/>
  <c r="U45" i="40"/>
  <c r="I115" i="2" s="1"/>
  <c r="I122" i="2" s="1"/>
  <c r="U95" i="40"/>
  <c r="U115" i="40"/>
  <c r="Y95" i="40"/>
  <c r="Y115" i="40"/>
  <c r="D45" i="41"/>
  <c r="C45" i="41" s="1"/>
  <c r="H45" i="41"/>
  <c r="G45" i="41" s="1"/>
  <c r="L45" i="41"/>
  <c r="K45" i="41" s="1"/>
  <c r="P45" i="41"/>
  <c r="T45" i="41"/>
  <c r="S45" i="41" s="1"/>
  <c r="X45" i="41"/>
  <c r="W45" i="41" s="1"/>
  <c r="D75" i="41"/>
  <c r="C75" i="41" s="1"/>
  <c r="H75" i="41"/>
  <c r="G75" i="41" s="1"/>
  <c r="L75" i="41"/>
  <c r="K75" i="41" s="1"/>
  <c r="P75" i="41"/>
  <c r="O75" i="41" s="1"/>
  <c r="T75" i="41"/>
  <c r="S75" i="41" s="1"/>
  <c r="X75" i="41"/>
  <c r="W75" i="41" s="1"/>
  <c r="D95" i="41"/>
  <c r="C95" i="41" s="1"/>
  <c r="H95" i="41"/>
  <c r="G95" i="41" s="1"/>
  <c r="L95" i="41"/>
  <c r="K95" i="41" s="1"/>
  <c r="P95" i="41"/>
  <c r="O95" i="41" s="1"/>
  <c r="T95" i="41"/>
  <c r="S95" i="41" s="1"/>
  <c r="X95" i="41"/>
  <c r="W95" i="41" s="1"/>
  <c r="D115" i="41"/>
  <c r="C115" i="41" s="1"/>
  <c r="H115" i="41"/>
  <c r="G115" i="41" s="1"/>
  <c r="L115" i="41"/>
  <c r="K115" i="41" s="1"/>
  <c r="P115" i="41"/>
  <c r="O115" i="41" s="1"/>
  <c r="T115" i="41"/>
  <c r="S115" i="41" s="1"/>
  <c r="X115" i="41"/>
  <c r="W115" i="41" s="1"/>
  <c r="E45" i="41"/>
  <c r="E117" i="2" s="1"/>
  <c r="E75" i="41"/>
  <c r="E118" i="2" s="1"/>
  <c r="E95" i="41"/>
  <c r="E119" i="2" s="1"/>
  <c r="E115" i="41"/>
  <c r="I45" i="41"/>
  <c r="I75" i="41"/>
  <c r="F118" i="2" s="1"/>
  <c r="I95" i="41"/>
  <c r="I115" i="41"/>
  <c r="F120" i="2" s="1"/>
  <c r="Q115" i="41"/>
  <c r="H120" i="2" s="1"/>
  <c r="Q45" i="41"/>
  <c r="H117" i="2" s="1"/>
  <c r="Q75" i="41"/>
  <c r="H118" i="2" s="1"/>
  <c r="Q95" i="41"/>
  <c r="H119" i="2" s="1"/>
  <c r="Y45" i="41"/>
  <c r="Y75" i="41"/>
  <c r="Y95" i="41"/>
  <c r="Y115" i="41"/>
  <c r="D45" i="42"/>
  <c r="C45" i="42" s="1"/>
  <c r="H45" i="42"/>
  <c r="G45" i="42" s="1"/>
  <c r="L45" i="42"/>
  <c r="K45" i="42" s="1"/>
  <c r="P45" i="42"/>
  <c r="O45" i="42" s="1"/>
  <c r="T45" i="42"/>
  <c r="S45" i="42" s="1"/>
  <c r="X45" i="42"/>
  <c r="W45" i="42" s="1"/>
  <c r="D75" i="42"/>
  <c r="C75" i="42" s="1"/>
  <c r="H75" i="42"/>
  <c r="G75" i="42" s="1"/>
  <c r="L75" i="42"/>
  <c r="K75" i="42" s="1"/>
  <c r="P75" i="42"/>
  <c r="O75" i="42" s="1"/>
  <c r="T75" i="42"/>
  <c r="S75" i="42" s="1"/>
  <c r="X75" i="42"/>
  <c r="W75" i="42" s="1"/>
  <c r="D95" i="42"/>
  <c r="C95" i="42" s="1"/>
  <c r="H95" i="42"/>
  <c r="G95" i="42" s="1"/>
  <c r="L95" i="42"/>
  <c r="K95" i="42" s="1"/>
  <c r="P95" i="42"/>
  <c r="O95" i="42" s="1"/>
  <c r="T95" i="42"/>
  <c r="S95" i="42" s="1"/>
  <c r="X95" i="42"/>
  <c r="W95" i="42" s="1"/>
  <c r="D115" i="42"/>
  <c r="C115" i="42" s="1"/>
  <c r="H115" i="42"/>
  <c r="G115" i="42" s="1"/>
  <c r="L115" i="42"/>
  <c r="K115" i="42" s="1"/>
  <c r="P115" i="42"/>
  <c r="O115" i="42" s="1"/>
  <c r="T115" i="42"/>
  <c r="S115" i="42" s="1"/>
  <c r="X115" i="42"/>
  <c r="W115" i="42" s="1"/>
  <c r="E45" i="42"/>
  <c r="E125" i="2" s="1"/>
  <c r="E75" i="42"/>
  <c r="E126" i="2" s="1"/>
  <c r="E95" i="42"/>
  <c r="E127" i="2" s="1"/>
  <c r="E115" i="42"/>
  <c r="E128" i="2" s="1"/>
  <c r="I45" i="42"/>
  <c r="F125" i="2" s="1"/>
  <c r="I75" i="42"/>
  <c r="F126" i="2" s="1"/>
  <c r="Q75" i="42"/>
  <c r="H126" i="2" s="1"/>
  <c r="U75" i="42"/>
  <c r="I126" i="2" s="1"/>
  <c r="I95" i="42"/>
  <c r="F127" i="2" s="1"/>
  <c r="I115" i="42"/>
  <c r="F128" i="2" s="1"/>
  <c r="I45" i="43"/>
  <c r="F129" i="2" s="1"/>
  <c r="I75" i="43"/>
  <c r="F130" i="2" s="1"/>
  <c r="I45" i="44"/>
  <c r="F131" i="2" s="1"/>
  <c r="E45" i="44"/>
  <c r="E131" i="2" s="1"/>
  <c r="Q45" i="44"/>
  <c r="H131" i="2" s="1"/>
  <c r="Q95" i="42"/>
  <c r="H127" i="2" s="1"/>
  <c r="I127" i="2"/>
  <c r="U95" i="42"/>
  <c r="K127" i="2" s="1"/>
  <c r="K132" i="2" s="1"/>
  <c r="M161" i="2" s="1"/>
  <c r="Q45" i="42"/>
  <c r="H125" i="2" s="1"/>
  <c r="Q115" i="42"/>
  <c r="H128" i="2" s="1"/>
  <c r="U45" i="42"/>
  <c r="I125" i="2" s="1"/>
  <c r="U115" i="42"/>
  <c r="Y45" i="42"/>
  <c r="Y75" i="42"/>
  <c r="Y95" i="42"/>
  <c r="Y115" i="42"/>
  <c r="D45" i="43"/>
  <c r="C45" i="43" s="1"/>
  <c r="H45" i="43"/>
  <c r="G45" i="43" s="1"/>
  <c r="L45" i="43"/>
  <c r="K45" i="43" s="1"/>
  <c r="T45" i="43"/>
  <c r="S45" i="43" s="1"/>
  <c r="X45" i="43"/>
  <c r="W45" i="43" s="1"/>
  <c r="D75" i="43"/>
  <c r="C75" i="43" s="1"/>
  <c r="H75" i="43"/>
  <c r="G75" i="43" s="1"/>
  <c r="L75" i="43"/>
  <c r="K75" i="43" s="1"/>
  <c r="P75" i="43"/>
  <c r="O75" i="43" s="1"/>
  <c r="T75" i="43"/>
  <c r="S75" i="43" s="1"/>
  <c r="X75" i="43"/>
  <c r="W75" i="43" s="1"/>
  <c r="D95" i="43"/>
  <c r="C95" i="43" s="1"/>
  <c r="H95" i="43"/>
  <c r="G95" i="43" s="1"/>
  <c r="L95" i="43"/>
  <c r="K95" i="43" s="1"/>
  <c r="P95" i="43"/>
  <c r="O95" i="43" s="1"/>
  <c r="T95" i="43"/>
  <c r="S95" i="43" s="1"/>
  <c r="X95" i="43"/>
  <c r="W95" i="43" s="1"/>
  <c r="D115" i="43"/>
  <c r="C115" i="43" s="1"/>
  <c r="H115" i="43"/>
  <c r="G115" i="43" s="1"/>
  <c r="L115" i="43"/>
  <c r="K115" i="43" s="1"/>
  <c r="P115" i="43"/>
  <c r="O115" i="43" s="1"/>
  <c r="T115" i="43"/>
  <c r="S115" i="43" s="1"/>
  <c r="X115" i="43"/>
  <c r="W115" i="43" s="1"/>
  <c r="E45" i="43"/>
  <c r="E129" i="2" s="1"/>
  <c r="E75" i="43"/>
  <c r="E95" i="43"/>
  <c r="E115" i="43"/>
  <c r="I95" i="43"/>
  <c r="I115" i="43"/>
  <c r="M95" i="43"/>
  <c r="M115" i="43"/>
  <c r="Q45" i="43"/>
  <c r="H129" i="2" s="1"/>
  <c r="Q75" i="43"/>
  <c r="Q95" i="43"/>
  <c r="Q115" i="43"/>
  <c r="U45" i="43"/>
  <c r="U75" i="43"/>
  <c r="U95" i="43"/>
  <c r="U115" i="43"/>
  <c r="Y45" i="43"/>
  <c r="Y75" i="43"/>
  <c r="Y95" i="43"/>
  <c r="Y115" i="43"/>
  <c r="D45" i="44"/>
  <c r="C45" i="44" s="1"/>
  <c r="H45" i="44"/>
  <c r="G45" i="44" s="1"/>
  <c r="L45" i="44"/>
  <c r="K45" i="44" s="1"/>
  <c r="P45" i="44"/>
  <c r="O45" i="44" s="1"/>
  <c r="T45" i="44"/>
  <c r="S45" i="44" s="1"/>
  <c r="X45" i="44"/>
  <c r="W45" i="44" s="1"/>
  <c r="D75" i="44"/>
  <c r="C75" i="44" s="1"/>
  <c r="H75" i="44"/>
  <c r="G75" i="44" s="1"/>
  <c r="L75" i="44"/>
  <c r="K75" i="44" s="1"/>
  <c r="P75" i="44"/>
  <c r="O75" i="44" s="1"/>
  <c r="T75" i="44"/>
  <c r="S75" i="44" s="1"/>
  <c r="X75" i="44"/>
  <c r="W75" i="44" s="1"/>
  <c r="D95" i="44"/>
  <c r="C95" i="44" s="1"/>
  <c r="H95" i="44"/>
  <c r="G95" i="44" s="1"/>
  <c r="L95" i="44"/>
  <c r="K95" i="44" s="1"/>
  <c r="P95" i="44"/>
  <c r="O95" i="44" s="1"/>
  <c r="T95" i="44"/>
  <c r="S95" i="44" s="1"/>
  <c r="X95" i="44"/>
  <c r="W95" i="44" s="1"/>
  <c r="D115" i="44"/>
  <c r="C115" i="44" s="1"/>
  <c r="H115" i="44"/>
  <c r="G115" i="44" s="1"/>
  <c r="L115" i="44"/>
  <c r="K115" i="44" s="1"/>
  <c r="P115" i="44"/>
  <c r="O115" i="44" s="1"/>
  <c r="T115" i="44"/>
  <c r="S115" i="44" s="1"/>
  <c r="X115" i="44"/>
  <c r="W115" i="44" s="1"/>
  <c r="E75" i="44"/>
  <c r="E95" i="44"/>
  <c r="E115" i="44"/>
  <c r="I75" i="44"/>
  <c r="I95" i="44"/>
  <c r="I115" i="44"/>
  <c r="M75" i="44"/>
  <c r="M95" i="44"/>
  <c r="M115" i="44"/>
  <c r="Q75" i="44"/>
  <c r="Q95" i="44"/>
  <c r="Q115" i="44"/>
  <c r="U45" i="44"/>
  <c r="U75" i="44"/>
  <c r="U95" i="44"/>
  <c r="U115" i="44"/>
  <c r="Y45" i="44"/>
  <c r="Y75" i="44"/>
  <c r="Y95" i="44"/>
  <c r="Y115" i="44"/>
  <c r="D45" i="45"/>
  <c r="C45" i="45" s="1"/>
  <c r="H45" i="45"/>
  <c r="G45" i="45" s="1"/>
  <c r="L45" i="45"/>
  <c r="K45" i="45" s="1"/>
  <c r="P45" i="45"/>
  <c r="O45" i="45" s="1"/>
  <c r="T45" i="45"/>
  <c r="S45" i="45" s="1"/>
  <c r="X45" i="45"/>
  <c r="W45" i="45" s="1"/>
  <c r="D75" i="45"/>
  <c r="C75" i="45" s="1"/>
  <c r="H75" i="45"/>
  <c r="L75" i="45"/>
  <c r="K75" i="45" s="1"/>
  <c r="P75" i="45"/>
  <c r="O75" i="45" s="1"/>
  <c r="T75" i="45"/>
  <c r="S75" i="45" s="1"/>
  <c r="X75" i="45"/>
  <c r="W75" i="45" s="1"/>
  <c r="D95" i="45"/>
  <c r="C95" i="45" s="1"/>
  <c r="H95" i="45"/>
  <c r="G95" i="45" s="1"/>
  <c r="L95" i="45"/>
  <c r="K95" i="45" s="1"/>
  <c r="P95" i="45"/>
  <c r="O95" i="45" s="1"/>
  <c r="T95" i="45"/>
  <c r="S95" i="45" s="1"/>
  <c r="X95" i="45"/>
  <c r="W95" i="45" s="1"/>
  <c r="D115" i="45"/>
  <c r="C115" i="45" s="1"/>
  <c r="H115" i="45"/>
  <c r="G115" i="45" s="1"/>
  <c r="L115" i="45"/>
  <c r="K115" i="45" s="1"/>
  <c r="P115" i="45"/>
  <c r="O115" i="45" s="1"/>
  <c r="T115" i="45"/>
  <c r="S115" i="45" s="1"/>
  <c r="X115" i="45"/>
  <c r="W115" i="45" s="1"/>
  <c r="E45" i="45"/>
  <c r="E134" i="2" s="1"/>
  <c r="E75" i="45"/>
  <c r="E95" i="45"/>
  <c r="E115" i="45"/>
  <c r="I45" i="45"/>
  <c r="F134" i="2" s="1"/>
  <c r="I75" i="45"/>
  <c r="I95" i="45"/>
  <c r="I115" i="45"/>
  <c r="M75" i="45"/>
  <c r="M95" i="45"/>
  <c r="M115" i="45"/>
  <c r="Q45" i="45"/>
  <c r="Q75" i="45"/>
  <c r="Q95" i="45"/>
  <c r="Q115" i="45"/>
  <c r="U75" i="45"/>
  <c r="U95" i="45"/>
  <c r="U115" i="45"/>
  <c r="Y45" i="45"/>
  <c r="K134" i="2" s="1"/>
  <c r="Y75" i="45"/>
  <c r="Y95" i="45"/>
  <c r="Y115" i="45"/>
  <c r="D45" i="46"/>
  <c r="C45" i="46" s="1"/>
  <c r="H45" i="46"/>
  <c r="G45" i="46" s="1"/>
  <c r="L45" i="46"/>
  <c r="K45" i="46" s="1"/>
  <c r="P45" i="46"/>
  <c r="O45" i="46" s="1"/>
  <c r="T45" i="46"/>
  <c r="S45" i="46" s="1"/>
  <c r="X45" i="46"/>
  <c r="W45" i="46" s="1"/>
  <c r="D75" i="46"/>
  <c r="C75" i="46" s="1"/>
  <c r="H75" i="46"/>
  <c r="G75" i="46" s="1"/>
  <c r="L75" i="46"/>
  <c r="K75" i="46" s="1"/>
  <c r="P75" i="46"/>
  <c r="O75" i="46" s="1"/>
  <c r="T75" i="46"/>
  <c r="S75" i="46" s="1"/>
  <c r="X75" i="46"/>
  <c r="W75" i="46" s="1"/>
  <c r="D95" i="46"/>
  <c r="C95" i="46" s="1"/>
  <c r="H95" i="46"/>
  <c r="G95" i="46" s="1"/>
  <c r="L95" i="46"/>
  <c r="K95" i="46" s="1"/>
  <c r="P95" i="46"/>
  <c r="O95" i="46" s="1"/>
  <c r="T95" i="46"/>
  <c r="S95" i="46" s="1"/>
  <c r="X95" i="46"/>
  <c r="W95" i="46" s="1"/>
  <c r="D115" i="46"/>
  <c r="C115" i="46" s="1"/>
  <c r="H115" i="46"/>
  <c r="G115" i="46" s="1"/>
  <c r="L115" i="46"/>
  <c r="K115" i="46" s="1"/>
  <c r="P115" i="46"/>
  <c r="O115" i="46" s="1"/>
  <c r="T115" i="46"/>
  <c r="S115" i="46" s="1"/>
  <c r="X115" i="46"/>
  <c r="W115" i="46" s="1"/>
  <c r="E45" i="46"/>
  <c r="E136" i="2" s="1"/>
  <c r="E75" i="46"/>
  <c r="E95" i="46"/>
  <c r="E115" i="46"/>
  <c r="I45" i="46"/>
  <c r="I75" i="46"/>
  <c r="I95" i="46"/>
  <c r="I115" i="46"/>
  <c r="M75" i="46"/>
  <c r="M95" i="46"/>
  <c r="M115" i="46"/>
  <c r="Q75" i="46"/>
  <c r="Q95" i="46"/>
  <c r="Q115" i="46"/>
  <c r="U45" i="46"/>
  <c r="K136" i="2" s="1"/>
  <c r="U75" i="46"/>
  <c r="U95" i="46"/>
  <c r="U115" i="46"/>
  <c r="Y45" i="46"/>
  <c r="Y75" i="46"/>
  <c r="Y95" i="46"/>
  <c r="Y115" i="46"/>
  <c r="D45" i="47"/>
  <c r="C45" i="47" s="1"/>
  <c r="H45" i="47"/>
  <c r="G45" i="47" s="1"/>
  <c r="L45" i="47"/>
  <c r="K45" i="47" s="1"/>
  <c r="P45" i="47"/>
  <c r="O45" i="47" s="1"/>
  <c r="T45" i="47"/>
  <c r="S45" i="47" s="1"/>
  <c r="X45" i="47"/>
  <c r="W45" i="47" s="1"/>
  <c r="D75" i="47"/>
  <c r="C75" i="47" s="1"/>
  <c r="H75" i="47"/>
  <c r="G75" i="47" s="1"/>
  <c r="L75" i="47"/>
  <c r="K75" i="47" s="1"/>
  <c r="P75" i="47"/>
  <c r="O75" i="47" s="1"/>
  <c r="T75" i="47"/>
  <c r="S75" i="47" s="1"/>
  <c r="X75" i="47"/>
  <c r="W75" i="47" s="1"/>
  <c r="D95" i="47"/>
  <c r="C95" i="47" s="1"/>
  <c r="H95" i="47"/>
  <c r="G95" i="47" s="1"/>
  <c r="L95" i="47"/>
  <c r="K95" i="47" s="1"/>
  <c r="P95" i="47"/>
  <c r="O95" i="47" s="1"/>
  <c r="T95" i="47"/>
  <c r="S95" i="47" s="1"/>
  <c r="X95" i="47"/>
  <c r="W95" i="47" s="1"/>
  <c r="D115" i="47"/>
  <c r="C115" i="47" s="1"/>
  <c r="H115" i="47"/>
  <c r="G115" i="47" s="1"/>
  <c r="L115" i="47"/>
  <c r="K115" i="47" s="1"/>
  <c r="P115" i="47"/>
  <c r="O115" i="47" s="1"/>
  <c r="T115" i="47"/>
  <c r="S115" i="47" s="1"/>
  <c r="X115" i="47"/>
  <c r="W115" i="47" s="1"/>
  <c r="E45" i="47"/>
  <c r="E137" i="2" s="1"/>
  <c r="I45" i="47"/>
  <c r="F137" i="2" s="1"/>
  <c r="U45" i="47"/>
  <c r="K137" i="2" s="1"/>
  <c r="E95" i="47"/>
  <c r="I95" i="47"/>
  <c r="F139" i="2" s="1"/>
  <c r="U95" i="47"/>
  <c r="K139" i="2" s="1"/>
  <c r="E115" i="47"/>
  <c r="E140" i="2" s="1"/>
  <c r="I115" i="47"/>
  <c r="F140" i="2" s="1"/>
  <c r="U115" i="47"/>
  <c r="K140" i="2" s="1"/>
  <c r="Y45" i="47"/>
  <c r="Y75" i="47"/>
  <c r="Y95" i="47"/>
  <c r="Y115" i="47"/>
  <c r="D45" i="48"/>
  <c r="C45" i="48" s="1"/>
  <c r="H45" i="48"/>
  <c r="G45" i="48" s="1"/>
  <c r="L45" i="48"/>
  <c r="K45" i="48" s="1"/>
  <c r="P45" i="48"/>
  <c r="O45" i="48" s="1"/>
  <c r="T45" i="48"/>
  <c r="S45" i="48" s="1"/>
  <c r="X45" i="48"/>
  <c r="W45" i="48" s="1"/>
  <c r="D75" i="48"/>
  <c r="C75" i="48" s="1"/>
  <c r="H75" i="48"/>
  <c r="G75" i="48" s="1"/>
  <c r="L75" i="48"/>
  <c r="K75" i="48" s="1"/>
  <c r="P75" i="48"/>
  <c r="O75" i="48" s="1"/>
  <c r="T75" i="48"/>
  <c r="S75" i="48" s="1"/>
  <c r="X75" i="48"/>
  <c r="W75" i="48" s="1"/>
  <c r="D95" i="48"/>
  <c r="C95" i="48" s="1"/>
  <c r="H95" i="48"/>
  <c r="G95" i="48" s="1"/>
  <c r="L95" i="48"/>
  <c r="K95" i="48" s="1"/>
  <c r="P95" i="48"/>
  <c r="O95" i="48" s="1"/>
  <c r="T95" i="48"/>
  <c r="S95" i="48" s="1"/>
  <c r="X95" i="48"/>
  <c r="W95" i="48" s="1"/>
  <c r="D115" i="48"/>
  <c r="C115" i="48" s="1"/>
  <c r="H115" i="48"/>
  <c r="G115" i="48" s="1"/>
  <c r="L115" i="48"/>
  <c r="K115" i="48" s="1"/>
  <c r="P115" i="48"/>
  <c r="O115" i="48" s="1"/>
  <c r="T115" i="48"/>
  <c r="S115" i="48" s="1"/>
  <c r="X115" i="48"/>
  <c r="W115" i="48" s="1"/>
  <c r="E45" i="48"/>
  <c r="E141" i="2" s="1"/>
  <c r="E75" i="48"/>
  <c r="E95" i="48"/>
  <c r="E115" i="48"/>
  <c r="I45" i="48"/>
  <c r="F141" i="2" s="1"/>
  <c r="I75" i="48"/>
  <c r="F142" i="2" s="1"/>
  <c r="I95" i="48"/>
  <c r="I115" i="48"/>
  <c r="M95" i="48"/>
  <c r="M115" i="48"/>
  <c r="U45" i="48"/>
  <c r="K141" i="2" s="1"/>
  <c r="U75" i="48"/>
  <c r="K142" i="2" s="1"/>
  <c r="Y45" i="48"/>
  <c r="Y75" i="48"/>
  <c r="Q95" i="48"/>
  <c r="Q115" i="48"/>
  <c r="U95" i="48"/>
  <c r="U115" i="48"/>
  <c r="Y95" i="48"/>
  <c r="Y115" i="48"/>
  <c r="D45" i="49"/>
  <c r="C45" i="49" s="1"/>
  <c r="H45" i="49"/>
  <c r="G45" i="49" s="1"/>
  <c r="L45" i="49"/>
  <c r="K45" i="49" s="1"/>
  <c r="P45" i="49"/>
  <c r="O45" i="49" s="1"/>
  <c r="T45" i="49"/>
  <c r="S45" i="49" s="1"/>
  <c r="X45" i="49"/>
  <c r="W45" i="49" s="1"/>
  <c r="D75" i="49"/>
  <c r="C75" i="49" s="1"/>
  <c r="H75" i="49"/>
  <c r="G75" i="49" s="1"/>
  <c r="L75" i="49"/>
  <c r="K75" i="49" s="1"/>
  <c r="P75" i="49"/>
  <c r="O75" i="49" s="1"/>
  <c r="T75" i="49"/>
  <c r="S75" i="49" s="1"/>
  <c r="X75" i="49"/>
  <c r="W75" i="49" s="1"/>
  <c r="D95" i="49"/>
  <c r="C95" i="49" s="1"/>
  <c r="H95" i="49"/>
  <c r="G95" i="49" s="1"/>
  <c r="L95" i="49"/>
  <c r="K95" i="49" s="1"/>
  <c r="P95" i="49"/>
  <c r="O95" i="49" s="1"/>
  <c r="T95" i="49"/>
  <c r="S95" i="49" s="1"/>
  <c r="X95" i="49"/>
  <c r="W95" i="49" s="1"/>
  <c r="D115" i="49"/>
  <c r="C115" i="49" s="1"/>
  <c r="H115" i="49"/>
  <c r="G115" i="49" s="1"/>
  <c r="L115" i="49"/>
  <c r="K115" i="49" s="1"/>
  <c r="P115" i="49"/>
  <c r="O115" i="49" s="1"/>
  <c r="T115" i="49"/>
  <c r="S115" i="49" s="1"/>
  <c r="X115" i="49"/>
  <c r="W115" i="49" s="1"/>
  <c r="E45" i="49"/>
  <c r="E146" i="2" s="1"/>
  <c r="E75" i="49"/>
  <c r="E95" i="49"/>
  <c r="E115" i="49"/>
  <c r="I45" i="49"/>
  <c r="F146" i="2" s="1"/>
  <c r="I75" i="49"/>
  <c r="I95" i="49"/>
  <c r="I115" i="49"/>
  <c r="M75" i="49"/>
  <c r="M95" i="49"/>
  <c r="M115" i="49"/>
  <c r="Q45" i="49"/>
  <c r="Q75" i="49"/>
  <c r="Q95" i="49"/>
  <c r="Q115" i="49"/>
  <c r="U45" i="49"/>
  <c r="U75" i="49"/>
  <c r="U95" i="49"/>
  <c r="U115" i="49"/>
  <c r="Y45" i="49"/>
  <c r="K146" i="2" s="1"/>
  <c r="Y75" i="49"/>
  <c r="Y95" i="49"/>
  <c r="Y115" i="49"/>
  <c r="D45" i="50"/>
  <c r="C45" i="50" s="1"/>
  <c r="H45" i="50"/>
  <c r="G45" i="50" s="1"/>
  <c r="L45" i="50"/>
  <c r="K45" i="50" s="1"/>
  <c r="P45" i="50"/>
  <c r="O45" i="50" s="1"/>
  <c r="T45" i="50"/>
  <c r="S45" i="50" s="1"/>
  <c r="X45" i="50"/>
  <c r="W45" i="50" s="1"/>
  <c r="D75" i="50"/>
  <c r="C75" i="50" s="1"/>
  <c r="H75" i="50"/>
  <c r="G75" i="50" s="1"/>
  <c r="L75" i="50"/>
  <c r="K75" i="50" s="1"/>
  <c r="P75" i="50"/>
  <c r="O75" i="50" s="1"/>
  <c r="T75" i="50"/>
  <c r="S75" i="50" s="1"/>
  <c r="X75" i="50"/>
  <c r="W75" i="50" s="1"/>
  <c r="D95" i="50"/>
  <c r="C95" i="50" s="1"/>
  <c r="H95" i="50"/>
  <c r="G95" i="50" s="1"/>
  <c r="L95" i="50"/>
  <c r="K95" i="50" s="1"/>
  <c r="P95" i="50"/>
  <c r="O95" i="50" s="1"/>
  <c r="T95" i="50"/>
  <c r="S95" i="50" s="1"/>
  <c r="X95" i="50"/>
  <c r="W95" i="50" s="1"/>
  <c r="D115" i="50"/>
  <c r="C115" i="50" s="1"/>
  <c r="H115" i="50"/>
  <c r="G115" i="50" s="1"/>
  <c r="L115" i="50"/>
  <c r="K115" i="50" s="1"/>
  <c r="P115" i="50"/>
  <c r="O115" i="50" s="1"/>
  <c r="T115" i="50"/>
  <c r="S115" i="50" s="1"/>
  <c r="X115" i="50"/>
  <c r="W115" i="50" s="1"/>
  <c r="E45" i="50"/>
  <c r="E148" i="2" s="1"/>
  <c r="E75" i="50"/>
  <c r="E149" i="2" s="1"/>
  <c r="E95" i="50"/>
  <c r="E150" i="2" s="1"/>
  <c r="I95" i="50"/>
  <c r="F150" i="2" s="1"/>
  <c r="Q95" i="50"/>
  <c r="H150" i="2" s="1"/>
  <c r="U95" i="50"/>
  <c r="K150" i="2" s="1"/>
  <c r="E115" i="50"/>
  <c r="I45" i="50"/>
  <c r="F148" i="2" s="1"/>
  <c r="I75" i="50"/>
  <c r="F149" i="2" s="1"/>
  <c r="I115" i="50"/>
  <c r="M115" i="50"/>
  <c r="Q45" i="50"/>
  <c r="H148" i="2" s="1"/>
  <c r="Q75" i="50"/>
  <c r="H149" i="2" s="1"/>
  <c r="Q115" i="50"/>
  <c r="U45" i="50"/>
  <c r="K148" i="2" s="1"/>
  <c r="U75" i="50"/>
  <c r="K149" i="2" s="1"/>
  <c r="U115" i="50"/>
  <c r="Y45" i="50"/>
  <c r="Y75" i="50"/>
  <c r="Y95" i="50"/>
  <c r="Y115" i="50"/>
  <c r="D45" i="51"/>
  <c r="C45" i="51" s="1"/>
  <c r="H45" i="51"/>
  <c r="L45" i="51"/>
  <c r="K45" i="51" s="1"/>
  <c r="P45" i="51"/>
  <c r="O45" i="51" s="1"/>
  <c r="T45" i="51"/>
  <c r="S45" i="51" s="1"/>
  <c r="X45" i="51"/>
  <c r="W45" i="51" s="1"/>
  <c r="D75" i="51"/>
  <c r="C75" i="51" s="1"/>
  <c r="H75" i="51"/>
  <c r="G75" i="51" s="1"/>
  <c r="L75" i="51"/>
  <c r="K75" i="51" s="1"/>
  <c r="P75" i="51"/>
  <c r="O75" i="51" s="1"/>
  <c r="T75" i="51"/>
  <c r="S75" i="51" s="1"/>
  <c r="X75" i="51"/>
  <c r="W75" i="51" s="1"/>
  <c r="D95" i="51"/>
  <c r="C95" i="51" s="1"/>
  <c r="H95" i="51"/>
  <c r="G95" i="51" s="1"/>
  <c r="L95" i="51"/>
  <c r="K95" i="51" s="1"/>
  <c r="P95" i="51"/>
  <c r="O95" i="51" s="1"/>
  <c r="T95" i="51"/>
  <c r="S95" i="51" s="1"/>
  <c r="X95" i="51"/>
  <c r="W95" i="51" s="1"/>
  <c r="D115" i="51"/>
  <c r="C115" i="51" s="1"/>
  <c r="H115" i="51"/>
  <c r="G115" i="51" s="1"/>
  <c r="L115" i="51"/>
  <c r="K115" i="51" s="1"/>
  <c r="P115" i="51"/>
  <c r="O115" i="51" s="1"/>
  <c r="T115" i="51"/>
  <c r="S115" i="51" s="1"/>
  <c r="X115" i="51"/>
  <c r="W115" i="51" s="1"/>
  <c r="E45" i="51"/>
  <c r="E151" i="2" s="1"/>
  <c r="E75" i="51"/>
  <c r="E152" i="2" s="1"/>
  <c r="E95" i="51"/>
  <c r="E115" i="51"/>
  <c r="I45" i="51"/>
  <c r="F151" i="2" s="1"/>
  <c r="I75" i="51"/>
  <c r="F152" i="2" s="1"/>
  <c r="I95" i="51"/>
  <c r="I115" i="51"/>
  <c r="M95" i="51"/>
  <c r="M115" i="51"/>
  <c r="Q45" i="51"/>
  <c r="H151" i="2" s="1"/>
  <c r="Q75" i="51"/>
  <c r="H152" i="2" s="1"/>
  <c r="U45" i="51"/>
  <c r="K151" i="2" s="1"/>
  <c r="U75" i="51"/>
  <c r="K152" i="2" s="1"/>
  <c r="Y45" i="51"/>
  <c r="Y75" i="51"/>
  <c r="Y95" i="51"/>
  <c r="Y115" i="51"/>
  <c r="Q95" i="51"/>
  <c r="Q115" i="51"/>
  <c r="U95" i="51"/>
  <c r="U115" i="51"/>
  <c r="D45" i="52"/>
  <c r="C45" i="52" s="1"/>
  <c r="H45" i="52"/>
  <c r="G45" i="52" s="1"/>
  <c r="L45" i="52"/>
  <c r="K45" i="52" s="1"/>
  <c r="P45" i="52"/>
  <c r="O45" i="52" s="1"/>
  <c r="T45" i="52"/>
  <c r="S45" i="52" s="1"/>
  <c r="X45" i="52"/>
  <c r="W45" i="52" s="1"/>
  <c r="D75" i="52"/>
  <c r="C75" i="52" s="1"/>
  <c r="H75" i="52"/>
  <c r="G75" i="52" s="1"/>
  <c r="L75" i="52"/>
  <c r="K75" i="52" s="1"/>
  <c r="P75" i="52"/>
  <c r="O75" i="52" s="1"/>
  <c r="T75" i="52"/>
  <c r="S75" i="52" s="1"/>
  <c r="X75" i="52"/>
  <c r="W75" i="52" s="1"/>
  <c r="D95" i="52"/>
  <c r="C95" i="52" s="1"/>
  <c r="H95" i="52"/>
  <c r="G95" i="52" s="1"/>
  <c r="L95" i="52"/>
  <c r="K95" i="52" s="1"/>
  <c r="P95" i="52"/>
  <c r="O95" i="52" s="1"/>
  <c r="T95" i="52"/>
  <c r="S95" i="52" s="1"/>
  <c r="X95" i="52"/>
  <c r="W95" i="52" s="1"/>
  <c r="D115" i="52"/>
  <c r="C115" i="52" s="1"/>
  <c r="H115" i="52"/>
  <c r="G115" i="52" s="1"/>
  <c r="L115" i="52"/>
  <c r="K115" i="52" s="1"/>
  <c r="P115" i="52"/>
  <c r="O115" i="52" s="1"/>
  <c r="T115" i="52"/>
  <c r="S115" i="52" s="1"/>
  <c r="X115" i="52"/>
  <c r="W115" i="52" s="1"/>
  <c r="E45" i="52"/>
  <c r="E155" i="2" s="1"/>
  <c r="E75" i="52"/>
  <c r="E156" i="2" s="1"/>
  <c r="E95" i="52"/>
  <c r="E157" i="2" s="1"/>
  <c r="I95" i="52"/>
  <c r="F157" i="2" s="1"/>
  <c r="Q95" i="52"/>
  <c r="H157" i="2" s="1"/>
  <c r="U95" i="52"/>
  <c r="K157" i="2" s="1"/>
  <c r="E115" i="52"/>
  <c r="E158" i="2" s="1"/>
  <c r="I45" i="52"/>
  <c r="F155" i="2" s="1"/>
  <c r="I75" i="52"/>
  <c r="F156" i="2" s="1"/>
  <c r="Q75" i="52"/>
  <c r="H156" i="2" s="1"/>
  <c r="U75" i="52"/>
  <c r="K156" i="2" s="1"/>
  <c r="I115" i="52"/>
  <c r="F158" i="2" s="1"/>
  <c r="Q45" i="52"/>
  <c r="H155" i="2" s="1"/>
  <c r="Q115" i="52"/>
  <c r="H158" i="2" s="1"/>
  <c r="U45" i="52"/>
  <c r="K155" i="2" s="1"/>
  <c r="U115" i="52"/>
  <c r="Y45" i="52"/>
  <c r="Y75" i="52"/>
  <c r="Y95" i="52"/>
  <c r="Y115" i="52"/>
  <c r="E45" i="4"/>
  <c r="E7" i="2" s="1"/>
  <c r="I45" i="4"/>
  <c r="F7" i="2" s="1"/>
  <c r="Q45" i="4"/>
  <c r="H7" i="2" s="1"/>
  <c r="U45" i="4"/>
  <c r="I7" i="2" s="1"/>
  <c r="E45" i="5"/>
  <c r="E45" i="6"/>
  <c r="E9" i="2" s="1"/>
  <c r="E45" i="7"/>
  <c r="E10" i="2" s="1"/>
  <c r="I45" i="7"/>
  <c r="F10" i="2" s="1"/>
  <c r="Q45" i="7"/>
  <c r="H10" i="2" s="1"/>
  <c r="E75" i="7"/>
  <c r="E11" i="2" s="1"/>
  <c r="E45" i="8"/>
  <c r="I45" i="8"/>
  <c r="F12" i="2" s="1"/>
  <c r="Q45" i="8"/>
  <c r="H12" i="2" s="1"/>
  <c r="E45" i="9"/>
  <c r="E14" i="2" s="1"/>
  <c r="I45" i="9"/>
  <c r="F14" i="2" s="1"/>
  <c r="Q45" i="9"/>
  <c r="H14" i="2" s="1"/>
  <c r="E75" i="9"/>
  <c r="E15" i="2" s="1"/>
  <c r="E45" i="10"/>
  <c r="E17" i="2" s="1"/>
  <c r="E75" i="10"/>
  <c r="E18" i="2" s="1"/>
  <c r="E95" i="10"/>
  <c r="E19" i="2" s="1"/>
  <c r="E115" i="10"/>
  <c r="E20" i="2" s="1"/>
  <c r="E45" i="11"/>
  <c r="E21" i="2" s="1"/>
  <c r="E45" i="12"/>
  <c r="E25" i="2" s="1"/>
  <c r="E75" i="13"/>
  <c r="E27" i="2" s="1"/>
  <c r="I75" i="13"/>
  <c r="F27" i="2" s="1"/>
  <c r="Q75" i="13"/>
  <c r="H27" i="2" s="1"/>
  <c r="E95" i="13"/>
  <c r="E28" i="2" s="1"/>
  <c r="I95" i="13"/>
  <c r="Q95" i="13"/>
  <c r="H28" i="2" s="1"/>
  <c r="E115" i="13"/>
  <c r="E29" i="2" s="1"/>
  <c r="E45" i="14"/>
  <c r="E30" i="2" s="1"/>
  <c r="E75" i="14"/>
  <c r="E31" i="2" s="1"/>
  <c r="E75" i="15"/>
  <c r="E33" i="2" s="1"/>
  <c r="I75" i="15"/>
  <c r="F33" i="2" s="1"/>
  <c r="Q75" i="15"/>
  <c r="H33" i="2" s="1"/>
  <c r="E95" i="15"/>
  <c r="E34" i="2" s="1"/>
  <c r="E45" i="16"/>
  <c r="E75" i="16"/>
  <c r="E40" i="2" s="1"/>
  <c r="E95" i="16"/>
  <c r="E41" i="2" s="1"/>
  <c r="E45" i="17"/>
  <c r="E42" i="2" s="1"/>
  <c r="E75" i="17"/>
  <c r="E43" i="2" s="1"/>
  <c r="E95" i="17"/>
  <c r="E44" i="2" s="1"/>
  <c r="I75" i="17"/>
  <c r="F43" i="2" s="1"/>
  <c r="Q75" i="17"/>
  <c r="H43" i="2" s="1"/>
  <c r="I43" i="2"/>
  <c r="E45" i="18"/>
  <c r="E46" i="2" s="1"/>
  <c r="E75" i="18"/>
  <c r="E47" i="2" s="1"/>
  <c r="E95" i="18"/>
  <c r="E48" i="2" s="1"/>
  <c r="I95" i="18"/>
  <c r="Q95" i="18"/>
  <c r="H48" i="2" s="1"/>
  <c r="U95" i="18"/>
  <c r="I48" i="2" s="1"/>
  <c r="I75" i="18"/>
  <c r="F47" i="2" s="1"/>
  <c r="Q75" i="18"/>
  <c r="H47" i="2" s="1"/>
  <c r="U75" i="18"/>
  <c r="I47" i="2" s="1"/>
  <c r="E45" i="19"/>
  <c r="E49" i="2" s="1"/>
  <c r="E75" i="19"/>
  <c r="E50" i="2" s="1"/>
  <c r="I75" i="19"/>
  <c r="F50" i="2" s="1"/>
  <c r="Q75" i="19"/>
  <c r="H50" i="2" s="1"/>
  <c r="E75" i="20"/>
  <c r="E52" i="2" s="1"/>
  <c r="I75" i="20"/>
  <c r="F52" i="2" s="1"/>
  <c r="Q75" i="20"/>
  <c r="H52" i="2" s="1"/>
  <c r="E45" i="21"/>
  <c r="E55" i="2" s="1"/>
  <c r="E45" i="22"/>
  <c r="E56" i="2" s="1"/>
  <c r="E45" i="23"/>
  <c r="E75" i="23"/>
  <c r="E58" i="2" s="1"/>
  <c r="E45" i="24"/>
  <c r="E60" i="2" s="1"/>
  <c r="I45" i="24"/>
  <c r="F60" i="2" s="1"/>
  <c r="Q45" i="24"/>
  <c r="H60" i="2" s="1"/>
  <c r="U45" i="24"/>
  <c r="K60" i="2" s="1"/>
  <c r="Y45" i="21"/>
  <c r="K55" i="2" s="1"/>
  <c r="U45" i="25"/>
  <c r="K65" i="2" s="1"/>
  <c r="U75" i="25"/>
  <c r="K66" i="2" s="1"/>
  <c r="U115" i="26"/>
  <c r="K70" i="2" s="1"/>
  <c r="Y45" i="24"/>
  <c r="M60" i="2" s="1"/>
  <c r="E75" i="24"/>
  <c r="E61" i="2" s="1"/>
  <c r="E95" i="24"/>
  <c r="E62" i="2" s="1"/>
  <c r="I95" i="24"/>
  <c r="F62" i="2" s="1"/>
  <c r="Q95" i="24"/>
  <c r="H62" i="2" s="1"/>
  <c r="U95" i="24"/>
  <c r="M62" i="2" s="1"/>
  <c r="E45" i="25"/>
  <c r="E65" i="2" s="1"/>
  <c r="E75" i="25"/>
  <c r="E66" i="2" s="1"/>
  <c r="I75" i="25"/>
  <c r="F66" i="2" s="1"/>
  <c r="Q75" i="25"/>
  <c r="H66" i="2" s="1"/>
  <c r="E45" i="26"/>
  <c r="E67" i="2" s="1"/>
  <c r="I45" i="26"/>
  <c r="F67" i="2" s="1"/>
  <c r="Q45" i="26"/>
  <c r="E75" i="26"/>
  <c r="E68" i="2" s="1"/>
  <c r="I75" i="26"/>
  <c r="F68" i="2" s="1"/>
  <c r="Q75" i="26"/>
  <c r="H68" i="2" s="1"/>
  <c r="E95" i="26"/>
  <c r="I95" i="26"/>
  <c r="F69" i="2" s="1"/>
  <c r="Q95" i="26"/>
  <c r="H69" i="2" s="1"/>
  <c r="E115" i="26"/>
  <c r="E70" i="2" s="1"/>
  <c r="E45" i="28"/>
  <c r="E76" i="2" s="1"/>
  <c r="E75" i="28"/>
  <c r="E78" i="2" s="1"/>
  <c r="E45" i="31"/>
  <c r="E83" i="2" s="1"/>
  <c r="E45" i="32"/>
  <c r="E87" i="2" s="1"/>
  <c r="E75" i="32"/>
  <c r="E88" i="2" s="1"/>
  <c r="I45" i="3"/>
  <c r="F6" i="2" s="1"/>
  <c r="I45" i="5"/>
  <c r="F8" i="2" s="1"/>
  <c r="I45" i="6"/>
  <c r="F9" i="2" s="1"/>
  <c r="I75" i="7"/>
  <c r="F11" i="2" s="1"/>
  <c r="I75" i="9"/>
  <c r="F15" i="2" s="1"/>
  <c r="I45" i="10"/>
  <c r="F17" i="2" s="1"/>
  <c r="I75" i="10"/>
  <c r="F18" i="2" s="1"/>
  <c r="I95" i="10"/>
  <c r="F19" i="2" s="1"/>
  <c r="I115" i="10"/>
  <c r="F20" i="2" s="1"/>
  <c r="I45" i="11"/>
  <c r="F21" i="2" s="1"/>
  <c r="I45" i="12"/>
  <c r="F25" i="2" s="1"/>
  <c r="I45" i="13"/>
  <c r="F26" i="2" s="1"/>
  <c r="I115" i="13"/>
  <c r="F29" i="2" s="1"/>
  <c r="I45" i="14"/>
  <c r="F30" i="2" s="1"/>
  <c r="I75" i="14"/>
  <c r="F31" i="2" s="1"/>
  <c r="Q45" i="14"/>
  <c r="H30" i="2" s="1"/>
  <c r="U45" i="14"/>
  <c r="I30" i="2" s="1"/>
  <c r="I95" i="15"/>
  <c r="F34" i="2" s="1"/>
  <c r="Q95" i="15"/>
  <c r="H34" i="2" s="1"/>
  <c r="I45" i="16"/>
  <c r="F39" i="2" s="1"/>
  <c r="I75" i="16"/>
  <c r="F40" i="2" s="1"/>
  <c r="I95" i="16"/>
  <c r="F41" i="2" s="1"/>
  <c r="Q95" i="16"/>
  <c r="H41" i="2" s="1"/>
  <c r="I45" i="17"/>
  <c r="F42" i="2" s="1"/>
  <c r="Q45" i="17"/>
  <c r="H42" i="2" s="1"/>
  <c r="U45" i="17"/>
  <c r="I42" i="2" s="1"/>
  <c r="I95" i="17"/>
  <c r="F44" i="2" s="1"/>
  <c r="Q95" i="17"/>
  <c r="H44" i="2" s="1"/>
  <c r="U95" i="17"/>
  <c r="I44" i="2" s="1"/>
  <c r="I45" i="18"/>
  <c r="F46" i="2" s="1"/>
  <c r="Q45" i="18"/>
  <c r="H46" i="2" s="1"/>
  <c r="U45" i="18"/>
  <c r="I46" i="2" s="1"/>
  <c r="I45" i="19"/>
  <c r="F49" i="2" s="1"/>
  <c r="I45" i="21"/>
  <c r="F55" i="2" s="1"/>
  <c r="I45" i="22"/>
  <c r="F56" i="2" s="1"/>
  <c r="I45" i="23"/>
  <c r="I75" i="23"/>
  <c r="F58" i="2" s="1"/>
  <c r="I95" i="23"/>
  <c r="F59" i="2" s="1"/>
  <c r="I75" i="24"/>
  <c r="F61" i="2" s="1"/>
  <c r="Q75" i="24"/>
  <c r="H61" i="2" s="1"/>
  <c r="U75" i="24"/>
  <c r="M61" i="2" s="1"/>
  <c r="I45" i="25"/>
  <c r="F65" i="2" s="1"/>
  <c r="I115" i="26"/>
  <c r="F70" i="2" s="1"/>
  <c r="I45" i="27"/>
  <c r="F74" i="2" s="1"/>
  <c r="I45" i="28"/>
  <c r="F76" i="2" s="1"/>
  <c r="I75" i="28"/>
  <c r="F78" i="2" s="1"/>
  <c r="I75" i="30"/>
  <c r="F82" i="2" s="1"/>
  <c r="I45" i="31"/>
  <c r="F83" i="2" s="1"/>
  <c r="Q45" i="31"/>
  <c r="U45" i="31"/>
  <c r="K83" i="2" s="1"/>
  <c r="I45" i="32"/>
  <c r="F87" i="2" s="1"/>
  <c r="I75" i="32"/>
  <c r="F88" i="2" s="1"/>
  <c r="Q45" i="3"/>
  <c r="U45" i="3"/>
  <c r="I6" i="2" s="1"/>
  <c r="Q45" i="5"/>
  <c r="H8" i="2" s="1"/>
  <c r="Q45" i="6"/>
  <c r="H9" i="2" s="1"/>
  <c r="U45" i="6"/>
  <c r="I9" i="2" s="1"/>
  <c r="Q75" i="7"/>
  <c r="H11" i="2" s="1"/>
  <c r="Q75" i="9"/>
  <c r="H15" i="2" s="1"/>
  <c r="Q45" i="10"/>
  <c r="H17" i="2" s="1"/>
  <c r="Q75" i="10"/>
  <c r="H18" i="2" s="1"/>
  <c r="Q95" i="10"/>
  <c r="H19" i="2" s="1"/>
  <c r="Y95" i="10"/>
  <c r="Q115" i="10"/>
  <c r="H20" i="2" s="1"/>
  <c r="Q45" i="11"/>
  <c r="H21" i="2" s="1"/>
  <c r="H24" i="2" s="1"/>
  <c r="Q45" i="13"/>
  <c r="H26" i="2" s="1"/>
  <c r="Q115" i="13"/>
  <c r="H29" i="2" s="1"/>
  <c r="Q75" i="14"/>
  <c r="H31" i="2" s="1"/>
  <c r="U75" i="14"/>
  <c r="I31" i="2" s="1"/>
  <c r="Q45" i="16"/>
  <c r="H39" i="2" s="1"/>
  <c r="Q75" i="16"/>
  <c r="H40" i="2" s="1"/>
  <c r="U75" i="16"/>
  <c r="I40" i="2" s="1"/>
  <c r="Q45" i="19"/>
  <c r="H49" i="2" s="1"/>
  <c r="Q75" i="23"/>
  <c r="H58" i="2" s="1"/>
  <c r="Q95" i="23"/>
  <c r="H59" i="2" s="1"/>
  <c r="Q45" i="25"/>
  <c r="H65" i="2" s="1"/>
  <c r="Q115" i="26"/>
  <c r="H70" i="2" s="1"/>
  <c r="H79" i="2"/>
  <c r="O79" i="2" s="1"/>
  <c r="Q75" i="30"/>
  <c r="H82" i="2" s="1"/>
  <c r="Q45" i="32"/>
  <c r="Q75" i="32"/>
  <c r="H88" i="2" s="1"/>
  <c r="H110" i="2"/>
  <c r="Q45" i="12"/>
  <c r="H25" i="2" s="1"/>
  <c r="H35" i="2" s="1"/>
  <c r="Q45" i="21"/>
  <c r="H55" i="2" s="1"/>
  <c r="H63" i="2" s="1"/>
  <c r="U45" i="21"/>
  <c r="I63" i="2" s="1"/>
  <c r="Q45" i="22"/>
  <c r="H56" i="2" s="1"/>
  <c r="Q45" i="23"/>
  <c r="H57" i="2" s="1"/>
  <c r="H78" i="2"/>
  <c r="H109" i="2"/>
  <c r="H112" i="2" s="1"/>
  <c r="N112" i="2" s="1"/>
  <c r="U45" i="5"/>
  <c r="I8" i="2" s="1"/>
  <c r="U45" i="11"/>
  <c r="I21" i="2" s="1"/>
  <c r="U45" i="13"/>
  <c r="I26" i="2" s="1"/>
  <c r="U45" i="16"/>
  <c r="I39" i="2" s="1"/>
  <c r="U45" i="19"/>
  <c r="I49" i="2" s="1"/>
  <c r="U75" i="23"/>
  <c r="I58" i="2" s="1"/>
  <c r="U45" i="12"/>
  <c r="I35" i="2" s="1"/>
  <c r="U45" i="22"/>
  <c r="I56" i="2" s="1"/>
  <c r="U45" i="23"/>
  <c r="I57" i="2" s="1"/>
  <c r="U45" i="27"/>
  <c r="I74" i="2" s="1"/>
  <c r="U45" i="28"/>
  <c r="I76" i="2" s="1"/>
  <c r="U75" i="28"/>
  <c r="I78" i="2" s="1"/>
  <c r="Y115" i="10"/>
  <c r="K20" i="2" s="1"/>
  <c r="Y45" i="22"/>
  <c r="M56" i="2" s="1"/>
  <c r="Y45" i="23"/>
  <c r="M57" i="2" s="1"/>
  <c r="Y75" i="23"/>
  <c r="M58" i="2" s="1"/>
  <c r="E75" i="3"/>
  <c r="Y45" i="3"/>
  <c r="E95" i="3"/>
  <c r="E115" i="3"/>
  <c r="I75" i="3"/>
  <c r="I95" i="3"/>
  <c r="I115" i="3"/>
  <c r="M75" i="3"/>
  <c r="M95" i="3"/>
  <c r="M115" i="3"/>
  <c r="Q75" i="3"/>
  <c r="Q95" i="3"/>
  <c r="Q115" i="3"/>
  <c r="U75" i="3"/>
  <c r="U95" i="3"/>
  <c r="U115" i="3"/>
  <c r="Y75" i="3"/>
  <c r="Y95" i="3"/>
  <c r="Y115" i="3"/>
  <c r="E75" i="4"/>
  <c r="E95" i="4"/>
  <c r="E115" i="4"/>
  <c r="I75" i="4"/>
  <c r="I95" i="4"/>
  <c r="I115" i="4"/>
  <c r="M75" i="4"/>
  <c r="M95" i="4"/>
  <c r="M115" i="4"/>
  <c r="Q75" i="4"/>
  <c r="Q95" i="4"/>
  <c r="Q115" i="4"/>
  <c r="U75" i="4"/>
  <c r="U95" i="4"/>
  <c r="U115" i="4"/>
  <c r="Y45" i="4"/>
  <c r="Y75" i="4"/>
  <c r="Y95" i="4"/>
  <c r="Y115" i="4"/>
  <c r="E75" i="5"/>
  <c r="E95" i="5"/>
  <c r="E115" i="5"/>
  <c r="I75" i="5"/>
  <c r="I95" i="5"/>
  <c r="I115" i="5"/>
  <c r="M75" i="5"/>
  <c r="M95" i="5"/>
  <c r="M115" i="5"/>
  <c r="Q75" i="5"/>
  <c r="Q95" i="5"/>
  <c r="Q115" i="5"/>
  <c r="U75" i="5"/>
  <c r="U95" i="5"/>
  <c r="U115" i="5"/>
  <c r="Y45" i="5"/>
  <c r="Y75" i="5"/>
  <c r="Y95" i="5"/>
  <c r="Y115" i="5"/>
  <c r="E75" i="6"/>
  <c r="E95" i="6"/>
  <c r="E115" i="6"/>
  <c r="I75" i="6"/>
  <c r="I95" i="6"/>
  <c r="I115" i="6"/>
  <c r="Y45" i="6"/>
  <c r="M75" i="6"/>
  <c r="M95" i="6"/>
  <c r="M115" i="6"/>
  <c r="Q75" i="6"/>
  <c r="Q95" i="6"/>
  <c r="Q115" i="6"/>
  <c r="U75" i="6"/>
  <c r="U95" i="6"/>
  <c r="U115" i="6"/>
  <c r="Y75" i="6"/>
  <c r="Y95" i="6"/>
  <c r="Y115" i="6"/>
  <c r="E95" i="7"/>
  <c r="E115" i="7"/>
  <c r="I95" i="7"/>
  <c r="I115" i="7"/>
  <c r="Y45" i="7"/>
  <c r="Y75" i="7"/>
  <c r="M95" i="7"/>
  <c r="M115" i="7"/>
  <c r="Q95" i="7"/>
  <c r="Q115" i="7"/>
  <c r="U95" i="7"/>
  <c r="U115" i="7"/>
  <c r="Y95" i="7"/>
  <c r="Y115" i="7"/>
  <c r="E95" i="8"/>
  <c r="E115" i="8"/>
  <c r="I95" i="8"/>
  <c r="I115" i="8"/>
  <c r="M95" i="8"/>
  <c r="M115" i="8"/>
  <c r="Y45" i="8"/>
  <c r="Y75" i="8"/>
  <c r="Q95" i="8"/>
  <c r="Q115" i="8"/>
  <c r="U95" i="8"/>
  <c r="U115" i="8"/>
  <c r="Y95" i="8"/>
  <c r="Y115" i="8"/>
  <c r="E95" i="9"/>
  <c r="E115" i="9"/>
  <c r="I95" i="9"/>
  <c r="I115" i="9"/>
  <c r="M95" i="9"/>
  <c r="M115" i="9"/>
  <c r="Y45" i="9"/>
  <c r="Y75" i="9"/>
  <c r="Q95" i="9"/>
  <c r="Q115" i="9"/>
  <c r="U95" i="9"/>
  <c r="U115" i="9"/>
  <c r="Y95" i="9"/>
  <c r="Y115" i="9"/>
  <c r="Y45" i="10"/>
  <c r="Y75" i="10"/>
  <c r="E75" i="11"/>
  <c r="E95" i="11"/>
  <c r="E115" i="11"/>
  <c r="I75" i="11"/>
  <c r="I95" i="11"/>
  <c r="I115" i="11"/>
  <c r="M75" i="11"/>
  <c r="M95" i="11"/>
  <c r="M115" i="11"/>
  <c r="Q75" i="11"/>
  <c r="Q95" i="11"/>
  <c r="Q115" i="11"/>
  <c r="U75" i="11"/>
  <c r="U95" i="11"/>
  <c r="U115" i="11"/>
  <c r="Y45" i="11"/>
  <c r="Y75" i="11"/>
  <c r="Y95" i="11"/>
  <c r="Y115" i="11"/>
  <c r="E75" i="12"/>
  <c r="E95" i="12"/>
  <c r="E115" i="12"/>
  <c r="I75" i="12"/>
  <c r="I95" i="12"/>
  <c r="I115" i="12"/>
  <c r="M75" i="12"/>
  <c r="M95" i="12"/>
  <c r="M115" i="12"/>
  <c r="Y45" i="12"/>
  <c r="Q75" i="12"/>
  <c r="Q95" i="12"/>
  <c r="Q115" i="12"/>
  <c r="U75" i="12"/>
  <c r="U95" i="12"/>
  <c r="U115" i="12"/>
  <c r="Y75" i="12"/>
  <c r="Y95" i="12"/>
  <c r="Y115" i="12"/>
  <c r="U75" i="13"/>
  <c r="U95" i="13"/>
  <c r="U115" i="13"/>
  <c r="Y45" i="13"/>
  <c r="Y75" i="13"/>
  <c r="Y95" i="13"/>
  <c r="Y115" i="13"/>
  <c r="E95" i="14"/>
  <c r="E115" i="14"/>
  <c r="I95" i="14"/>
  <c r="I115" i="14"/>
  <c r="Y45" i="14"/>
  <c r="Y75" i="14"/>
  <c r="Y95" i="14"/>
  <c r="Y115" i="14"/>
  <c r="M95" i="14"/>
  <c r="M115" i="14"/>
  <c r="Q95" i="14"/>
  <c r="Q115" i="14"/>
  <c r="U95" i="14"/>
  <c r="U115" i="14"/>
  <c r="E115" i="15"/>
  <c r="I115" i="15"/>
  <c r="M115" i="15"/>
  <c r="Q115" i="15"/>
  <c r="U45" i="15"/>
  <c r="U75" i="15"/>
  <c r="U95" i="15"/>
  <c r="U115" i="15"/>
  <c r="Y45" i="15"/>
  <c r="Y75" i="15"/>
  <c r="Y95" i="15"/>
  <c r="Y115" i="15"/>
  <c r="E115" i="16"/>
  <c r="I115" i="16"/>
  <c r="M115" i="16"/>
  <c r="Q115" i="16"/>
  <c r="U95" i="16"/>
  <c r="U115" i="16"/>
  <c r="Y45" i="16"/>
  <c r="Y75" i="16"/>
  <c r="Y95" i="16"/>
  <c r="Y115" i="16"/>
  <c r="Y45" i="17"/>
  <c r="Y75" i="17"/>
  <c r="Y95" i="17"/>
  <c r="Y115" i="17"/>
  <c r="E115" i="18"/>
  <c r="I115" i="18"/>
  <c r="M115" i="18"/>
  <c r="Q115" i="18"/>
  <c r="U115" i="18"/>
  <c r="Y45" i="18"/>
  <c r="Y75" i="18"/>
  <c r="Y95" i="18"/>
  <c r="Y115" i="18"/>
  <c r="E95" i="19"/>
  <c r="E115" i="19"/>
  <c r="I95" i="19"/>
  <c r="I115" i="19"/>
  <c r="M95" i="19"/>
  <c r="M115" i="19"/>
  <c r="Q95" i="19"/>
  <c r="Q115" i="19"/>
  <c r="U75" i="19"/>
  <c r="U95" i="19"/>
  <c r="U115" i="19"/>
  <c r="Y45" i="19"/>
  <c r="Y75" i="19"/>
  <c r="Y95" i="19"/>
  <c r="Y115" i="19"/>
  <c r="E95" i="20"/>
  <c r="E115" i="20"/>
  <c r="I95" i="20"/>
  <c r="I115" i="20"/>
  <c r="U45" i="20"/>
  <c r="U75" i="20"/>
  <c r="U95" i="20"/>
  <c r="U115" i="20"/>
  <c r="Y45" i="20"/>
  <c r="Y75" i="20"/>
  <c r="M95" i="20"/>
  <c r="M115" i="20"/>
  <c r="Q95" i="20"/>
  <c r="Q115" i="20"/>
  <c r="Y95" i="20"/>
  <c r="Y115" i="20"/>
  <c r="E75" i="21"/>
  <c r="E95" i="21"/>
  <c r="E115" i="21"/>
  <c r="I75" i="21"/>
  <c r="I95" i="21"/>
  <c r="I115" i="21"/>
  <c r="M75" i="21"/>
  <c r="M95" i="21"/>
  <c r="M115" i="21"/>
  <c r="Q75" i="21"/>
  <c r="Q95" i="21"/>
  <c r="Q115" i="21"/>
  <c r="U75" i="21"/>
  <c r="U95" i="21"/>
  <c r="U115" i="21"/>
  <c r="Y75" i="21"/>
  <c r="Y95" i="21"/>
  <c r="Y115" i="21"/>
  <c r="E75" i="22"/>
  <c r="E95" i="22"/>
  <c r="E115" i="22"/>
  <c r="I75" i="22"/>
  <c r="I95" i="22"/>
  <c r="I115" i="22"/>
  <c r="M75" i="22"/>
  <c r="M95" i="22"/>
  <c r="M115" i="22"/>
  <c r="Q75" i="22"/>
  <c r="Q95" i="22"/>
  <c r="Q115" i="22"/>
  <c r="U75" i="22"/>
  <c r="U95" i="22"/>
  <c r="U115" i="22"/>
  <c r="Y75" i="22"/>
  <c r="Y95" i="22"/>
  <c r="Y115" i="22"/>
  <c r="E115" i="23"/>
  <c r="I115" i="23"/>
  <c r="M115" i="23"/>
  <c r="Q115" i="23"/>
  <c r="U115" i="23"/>
  <c r="Y95" i="23"/>
  <c r="Y115" i="23"/>
  <c r="E115" i="24"/>
  <c r="I115" i="24"/>
  <c r="M115" i="24"/>
  <c r="Q115" i="24"/>
  <c r="U115" i="24"/>
  <c r="Y75" i="24"/>
  <c r="Y95" i="24"/>
  <c r="Y115" i="24"/>
  <c r="E95" i="25"/>
  <c r="E115" i="25"/>
  <c r="Y45" i="25"/>
  <c r="Y75" i="25"/>
  <c r="I95" i="25"/>
  <c r="I115" i="25"/>
  <c r="M95" i="25"/>
  <c r="M115" i="25"/>
  <c r="Q95" i="25"/>
  <c r="Q115" i="25"/>
  <c r="U95" i="25"/>
  <c r="U115" i="25"/>
  <c r="Y95" i="25"/>
  <c r="Y115" i="25"/>
  <c r="U45" i="26"/>
  <c r="U75" i="26"/>
  <c r="U95" i="26"/>
  <c r="Y45" i="26"/>
  <c r="Y75" i="26"/>
  <c r="Y95" i="26"/>
  <c r="Y115" i="26"/>
  <c r="E75" i="27"/>
  <c r="Q45" i="27"/>
  <c r="E95" i="27"/>
  <c r="E115" i="27"/>
  <c r="I75" i="27"/>
  <c r="I95" i="27"/>
  <c r="I115" i="27"/>
  <c r="M75" i="27"/>
  <c r="M95" i="27"/>
  <c r="M115" i="27"/>
  <c r="Q75" i="27"/>
  <c r="Q95" i="27"/>
  <c r="Q115" i="27"/>
  <c r="U75" i="27"/>
  <c r="U95" i="27"/>
  <c r="U115" i="27"/>
  <c r="Y75" i="27"/>
  <c r="Y95" i="27"/>
  <c r="Y115" i="27"/>
  <c r="E95" i="28"/>
  <c r="E115" i="28"/>
  <c r="I95" i="28"/>
  <c r="I115" i="28"/>
  <c r="M95" i="28"/>
  <c r="M115" i="28"/>
  <c r="Q45" i="28"/>
  <c r="Q75" i="28"/>
  <c r="Q95" i="28"/>
  <c r="Q115" i="28"/>
  <c r="U95" i="28"/>
  <c r="U115" i="28"/>
  <c r="Y95" i="28"/>
  <c r="Y115" i="28"/>
  <c r="E75" i="29"/>
  <c r="E95" i="29"/>
  <c r="E115" i="29"/>
  <c r="I75" i="29"/>
  <c r="I95" i="29"/>
  <c r="I115" i="29"/>
  <c r="M75" i="29"/>
  <c r="M95" i="29"/>
  <c r="M115" i="29"/>
  <c r="Q75" i="29"/>
  <c r="Q95" i="29"/>
  <c r="Q115" i="29"/>
  <c r="U45" i="29"/>
  <c r="U75" i="29"/>
  <c r="U95" i="29"/>
  <c r="U115" i="29"/>
  <c r="Y75" i="29"/>
  <c r="Y95" i="29"/>
  <c r="Y115" i="29"/>
  <c r="E95" i="30"/>
  <c r="E115" i="30"/>
  <c r="Y45" i="30"/>
  <c r="Y75" i="30"/>
  <c r="I95" i="30"/>
  <c r="I115" i="30"/>
  <c r="M95" i="30"/>
  <c r="M115" i="30"/>
  <c r="Q95" i="30"/>
  <c r="Q115" i="30"/>
  <c r="U95" i="30"/>
  <c r="U115" i="30"/>
  <c r="Y95" i="30"/>
  <c r="Y115" i="30"/>
  <c r="E95" i="31"/>
  <c r="E115" i="31"/>
  <c r="I95" i="31"/>
  <c r="I115" i="31"/>
  <c r="M95" i="31"/>
  <c r="M115" i="31"/>
  <c r="Y45" i="31"/>
  <c r="Y75" i="31"/>
  <c r="Q95" i="31"/>
  <c r="Q115" i="31"/>
  <c r="U95" i="31"/>
  <c r="U115" i="31"/>
  <c r="Y95" i="31"/>
  <c r="Y115" i="31"/>
  <c r="E95" i="32"/>
  <c r="E115" i="32"/>
  <c r="U75" i="32"/>
  <c r="Y45" i="32"/>
  <c r="Y75" i="32"/>
  <c r="I95" i="32"/>
  <c r="I115" i="32"/>
  <c r="M95" i="32"/>
  <c r="M115" i="32"/>
  <c r="Q95" i="32"/>
  <c r="Q115" i="32"/>
  <c r="U95" i="32"/>
  <c r="U115" i="32"/>
  <c r="Y95" i="32"/>
  <c r="Y115" i="32"/>
  <c r="D45" i="3"/>
  <c r="C45" i="3" s="1"/>
  <c r="H45" i="3"/>
  <c r="G45" i="3" s="1"/>
  <c r="L45" i="3"/>
  <c r="K45" i="3" s="1"/>
  <c r="P45" i="3"/>
  <c r="O45" i="3" s="1"/>
  <c r="T45" i="3"/>
  <c r="S45" i="3" s="1"/>
  <c r="X45" i="3"/>
  <c r="W45" i="3" s="1"/>
  <c r="D75" i="3"/>
  <c r="C75" i="3" s="1"/>
  <c r="H75" i="3"/>
  <c r="G75" i="3" s="1"/>
  <c r="L75" i="3"/>
  <c r="K75" i="3" s="1"/>
  <c r="P75" i="3"/>
  <c r="O75" i="3" s="1"/>
  <c r="T75" i="3"/>
  <c r="S75" i="3" s="1"/>
  <c r="X75" i="3"/>
  <c r="W75" i="3" s="1"/>
  <c r="D95" i="3"/>
  <c r="C95" i="3" s="1"/>
  <c r="H95" i="3"/>
  <c r="G95" i="3" s="1"/>
  <c r="L95" i="3"/>
  <c r="K95" i="3" s="1"/>
  <c r="P95" i="3"/>
  <c r="O95" i="3" s="1"/>
  <c r="T95" i="3"/>
  <c r="S95" i="3" s="1"/>
  <c r="X95" i="3"/>
  <c r="W95" i="3" s="1"/>
  <c r="D115" i="3"/>
  <c r="C115" i="3" s="1"/>
  <c r="H115" i="3"/>
  <c r="G115" i="3" s="1"/>
  <c r="L115" i="3"/>
  <c r="K115" i="3" s="1"/>
  <c r="P115" i="3"/>
  <c r="O115" i="3" s="1"/>
  <c r="T115" i="3"/>
  <c r="S115" i="3" s="1"/>
  <c r="X115" i="3"/>
  <c r="W115" i="3" s="1"/>
  <c r="D45" i="4"/>
  <c r="C45" i="4" s="1"/>
  <c r="H45" i="4"/>
  <c r="G45" i="4" s="1"/>
  <c r="L45" i="4"/>
  <c r="K45" i="4" s="1"/>
  <c r="P45" i="4"/>
  <c r="O45" i="4" s="1"/>
  <c r="T45" i="4"/>
  <c r="S45" i="4" s="1"/>
  <c r="X45" i="4"/>
  <c r="W45" i="4" s="1"/>
  <c r="D75" i="4"/>
  <c r="C75" i="4" s="1"/>
  <c r="H75" i="4"/>
  <c r="G75" i="4" s="1"/>
  <c r="L75" i="4"/>
  <c r="K75" i="4" s="1"/>
  <c r="P75" i="4"/>
  <c r="O75" i="4" s="1"/>
  <c r="T75" i="4"/>
  <c r="S75" i="4" s="1"/>
  <c r="X75" i="4"/>
  <c r="W75" i="4" s="1"/>
  <c r="D95" i="4"/>
  <c r="C95" i="4" s="1"/>
  <c r="H95" i="4"/>
  <c r="G95" i="4" s="1"/>
  <c r="L95" i="4"/>
  <c r="K95" i="4" s="1"/>
  <c r="P95" i="4"/>
  <c r="O95" i="4" s="1"/>
  <c r="T95" i="4"/>
  <c r="S95" i="4" s="1"/>
  <c r="X95" i="4"/>
  <c r="W95" i="4" s="1"/>
  <c r="D115" i="4"/>
  <c r="C115" i="4" s="1"/>
  <c r="H115" i="4"/>
  <c r="G115" i="4" s="1"/>
  <c r="L115" i="4"/>
  <c r="K115" i="4" s="1"/>
  <c r="P115" i="4"/>
  <c r="O115" i="4" s="1"/>
  <c r="T115" i="4"/>
  <c r="S115" i="4" s="1"/>
  <c r="X115" i="4"/>
  <c r="W115" i="4" s="1"/>
  <c r="D45" i="5"/>
  <c r="C45" i="5" s="1"/>
  <c r="H45" i="5"/>
  <c r="G45" i="5" s="1"/>
  <c r="L45" i="5"/>
  <c r="K45" i="5" s="1"/>
  <c r="P45" i="5"/>
  <c r="O45" i="5" s="1"/>
  <c r="T45" i="5"/>
  <c r="S45" i="5" s="1"/>
  <c r="X45" i="5"/>
  <c r="W45" i="5" s="1"/>
  <c r="D75" i="5"/>
  <c r="C75" i="5" s="1"/>
  <c r="H75" i="5"/>
  <c r="G75" i="5" s="1"/>
  <c r="L75" i="5"/>
  <c r="K75" i="5" s="1"/>
  <c r="P75" i="5"/>
  <c r="O75" i="5" s="1"/>
  <c r="T75" i="5"/>
  <c r="S75" i="5" s="1"/>
  <c r="X75" i="5"/>
  <c r="W75" i="5" s="1"/>
  <c r="D95" i="5"/>
  <c r="C95" i="5" s="1"/>
  <c r="H95" i="5"/>
  <c r="G95" i="5" s="1"/>
  <c r="L95" i="5"/>
  <c r="K95" i="5" s="1"/>
  <c r="P95" i="5"/>
  <c r="O95" i="5" s="1"/>
  <c r="T95" i="5"/>
  <c r="S95" i="5" s="1"/>
  <c r="X95" i="5"/>
  <c r="W95" i="5" s="1"/>
  <c r="D115" i="5"/>
  <c r="C115" i="5" s="1"/>
  <c r="H115" i="5"/>
  <c r="G115" i="5" s="1"/>
  <c r="L115" i="5"/>
  <c r="K115" i="5" s="1"/>
  <c r="P115" i="5"/>
  <c r="O115" i="5" s="1"/>
  <c r="T115" i="5"/>
  <c r="S115" i="5" s="1"/>
  <c r="X115" i="5"/>
  <c r="W115" i="5" s="1"/>
  <c r="D45" i="6"/>
  <c r="C45" i="6" s="1"/>
  <c r="H45" i="6"/>
  <c r="G45" i="6" s="1"/>
  <c r="L45" i="6"/>
  <c r="K45" i="6" s="1"/>
  <c r="P45" i="6"/>
  <c r="O45" i="6" s="1"/>
  <c r="T45" i="6"/>
  <c r="S45" i="6" s="1"/>
  <c r="X45" i="6"/>
  <c r="W45" i="6" s="1"/>
  <c r="D75" i="6"/>
  <c r="C75" i="6" s="1"/>
  <c r="H75" i="6"/>
  <c r="G75" i="6" s="1"/>
  <c r="L75" i="6"/>
  <c r="K75" i="6" s="1"/>
  <c r="P75" i="6"/>
  <c r="O75" i="6" s="1"/>
  <c r="T75" i="6"/>
  <c r="S75" i="6" s="1"/>
  <c r="X75" i="6"/>
  <c r="W75" i="6" s="1"/>
  <c r="D95" i="6"/>
  <c r="C95" i="6" s="1"/>
  <c r="H95" i="6"/>
  <c r="G95" i="6" s="1"/>
  <c r="L95" i="6"/>
  <c r="K95" i="6" s="1"/>
  <c r="P95" i="6"/>
  <c r="O95" i="6" s="1"/>
  <c r="T95" i="6"/>
  <c r="S95" i="6" s="1"/>
  <c r="X95" i="6"/>
  <c r="W95" i="6" s="1"/>
  <c r="D115" i="6"/>
  <c r="C115" i="6" s="1"/>
  <c r="H115" i="6"/>
  <c r="G115" i="6" s="1"/>
  <c r="L115" i="6"/>
  <c r="K115" i="6" s="1"/>
  <c r="P115" i="6"/>
  <c r="O115" i="6" s="1"/>
  <c r="T115" i="6"/>
  <c r="S115" i="6" s="1"/>
  <c r="X115" i="6"/>
  <c r="W115" i="6" s="1"/>
  <c r="D45" i="7"/>
  <c r="C45" i="7" s="1"/>
  <c r="H45" i="7"/>
  <c r="G45" i="7" s="1"/>
  <c r="L45" i="7"/>
  <c r="K45" i="7" s="1"/>
  <c r="P45" i="7"/>
  <c r="O45" i="7" s="1"/>
  <c r="X45" i="7"/>
  <c r="W45" i="7" s="1"/>
  <c r="D75" i="7"/>
  <c r="C75" i="7" s="1"/>
  <c r="H75" i="7"/>
  <c r="G75" i="7" s="1"/>
  <c r="L75" i="7"/>
  <c r="K75" i="7" s="1"/>
  <c r="P75" i="7"/>
  <c r="X75" i="7"/>
  <c r="W75" i="7" s="1"/>
  <c r="D95" i="7"/>
  <c r="C95" i="7" s="1"/>
  <c r="H95" i="7"/>
  <c r="G95" i="7" s="1"/>
  <c r="L95" i="7"/>
  <c r="K95" i="7" s="1"/>
  <c r="P95" i="7"/>
  <c r="O95" i="7" s="1"/>
  <c r="T95" i="7"/>
  <c r="S95" i="7" s="1"/>
  <c r="X95" i="7"/>
  <c r="W95" i="7" s="1"/>
  <c r="D115" i="7"/>
  <c r="C115" i="7" s="1"/>
  <c r="H115" i="7"/>
  <c r="G115" i="7" s="1"/>
  <c r="L115" i="7"/>
  <c r="K115" i="7" s="1"/>
  <c r="P115" i="7"/>
  <c r="O115" i="7" s="1"/>
  <c r="T115" i="7"/>
  <c r="S115" i="7" s="1"/>
  <c r="X115" i="7"/>
  <c r="W115" i="7" s="1"/>
  <c r="D45" i="8"/>
  <c r="C45" i="8" s="1"/>
  <c r="H45" i="8"/>
  <c r="G45" i="8" s="1"/>
  <c r="L45" i="8"/>
  <c r="K45" i="8" s="1"/>
  <c r="P45" i="8"/>
  <c r="O45" i="8" s="1"/>
  <c r="X45" i="8"/>
  <c r="W45" i="8" s="1"/>
  <c r="D75" i="8"/>
  <c r="C75" i="8" s="1"/>
  <c r="H75" i="8"/>
  <c r="G75" i="8" s="1"/>
  <c r="L75" i="8"/>
  <c r="K75" i="8" s="1"/>
  <c r="P75" i="8"/>
  <c r="X75" i="8"/>
  <c r="W75" i="8" s="1"/>
  <c r="D95" i="8"/>
  <c r="C95" i="8" s="1"/>
  <c r="H95" i="8"/>
  <c r="G95" i="8" s="1"/>
  <c r="L95" i="8"/>
  <c r="K95" i="8" s="1"/>
  <c r="P95" i="8"/>
  <c r="O95" i="8" s="1"/>
  <c r="T95" i="8"/>
  <c r="S95" i="8" s="1"/>
  <c r="X95" i="8"/>
  <c r="W95" i="8" s="1"/>
  <c r="D115" i="8"/>
  <c r="C115" i="8" s="1"/>
  <c r="H115" i="8"/>
  <c r="G115" i="8" s="1"/>
  <c r="L115" i="8"/>
  <c r="K115" i="8" s="1"/>
  <c r="P115" i="8"/>
  <c r="O115" i="8" s="1"/>
  <c r="T115" i="8"/>
  <c r="S115" i="8" s="1"/>
  <c r="X115" i="8"/>
  <c r="W115" i="8" s="1"/>
  <c r="D45" i="9"/>
  <c r="H45" i="9"/>
  <c r="L45" i="9"/>
  <c r="P45" i="9"/>
  <c r="D75" i="9"/>
  <c r="H75" i="9"/>
  <c r="L75" i="9"/>
  <c r="P75" i="9"/>
  <c r="X75" i="9"/>
  <c r="D95" i="9"/>
  <c r="C95" i="9" s="1"/>
  <c r="H95" i="9"/>
  <c r="G95" i="9" s="1"/>
  <c r="L95" i="9"/>
  <c r="K95" i="9" s="1"/>
  <c r="P95" i="9"/>
  <c r="O95" i="9" s="1"/>
  <c r="T95" i="9"/>
  <c r="S95" i="9" s="1"/>
  <c r="X95" i="9"/>
  <c r="W95" i="9" s="1"/>
  <c r="D115" i="9"/>
  <c r="C115" i="9" s="1"/>
  <c r="H115" i="9"/>
  <c r="G115" i="9" s="1"/>
  <c r="L115" i="9"/>
  <c r="K115" i="9" s="1"/>
  <c r="P115" i="9"/>
  <c r="O115" i="9" s="1"/>
  <c r="T115" i="9"/>
  <c r="S115" i="9" s="1"/>
  <c r="X115" i="9"/>
  <c r="W115" i="9" s="1"/>
  <c r="D45" i="10"/>
  <c r="H45" i="10"/>
  <c r="G45" i="10" s="1"/>
  <c r="L45" i="10"/>
  <c r="K45" i="10" s="1"/>
  <c r="P45" i="10"/>
  <c r="O45" i="10" s="1"/>
  <c r="X45" i="10"/>
  <c r="W45" i="10" s="1"/>
  <c r="D75" i="10"/>
  <c r="C75" i="10" s="1"/>
  <c r="H75" i="10"/>
  <c r="L75" i="10"/>
  <c r="K75" i="10" s="1"/>
  <c r="P75" i="10"/>
  <c r="O75" i="10" s="1"/>
  <c r="X75" i="10"/>
  <c r="W75" i="10" s="1"/>
  <c r="D95" i="10"/>
  <c r="C95" i="10" s="1"/>
  <c r="H95" i="10"/>
  <c r="G95" i="10" s="1"/>
  <c r="L95" i="10"/>
  <c r="K95" i="10" s="1"/>
  <c r="P95" i="10"/>
  <c r="O95" i="10" s="1"/>
  <c r="X95" i="10"/>
  <c r="W95" i="10" s="1"/>
  <c r="D115" i="10"/>
  <c r="C115" i="10" s="1"/>
  <c r="H115" i="10"/>
  <c r="G115" i="10" s="1"/>
  <c r="L115" i="10"/>
  <c r="K115" i="10" s="1"/>
  <c r="P115" i="10"/>
  <c r="O115" i="10" s="1"/>
  <c r="X115" i="10"/>
  <c r="W115" i="10" s="1"/>
  <c r="D45" i="11"/>
  <c r="H45" i="11"/>
  <c r="L45" i="11"/>
  <c r="P45" i="11"/>
  <c r="T45" i="11"/>
  <c r="D45" i="12"/>
  <c r="C45" i="12" s="1"/>
  <c r="H45" i="12"/>
  <c r="G45" i="12" s="1"/>
  <c r="L45" i="12"/>
  <c r="K45" i="12" s="1"/>
  <c r="P45" i="12"/>
  <c r="O45" i="12" s="1"/>
  <c r="T45" i="12"/>
  <c r="S45" i="12" s="1"/>
  <c r="X45" i="12"/>
  <c r="W45" i="12" s="1"/>
  <c r="D75" i="12"/>
  <c r="C75" i="12" s="1"/>
  <c r="H75" i="12"/>
  <c r="G75" i="12" s="1"/>
  <c r="L75" i="12"/>
  <c r="K75" i="12" s="1"/>
  <c r="P75" i="12"/>
  <c r="O75" i="12" s="1"/>
  <c r="T75" i="12"/>
  <c r="S75" i="12" s="1"/>
  <c r="X75" i="12"/>
  <c r="W75" i="12" s="1"/>
  <c r="D95" i="12"/>
  <c r="C95" i="12" s="1"/>
  <c r="H95" i="12"/>
  <c r="G95" i="12" s="1"/>
  <c r="L95" i="12"/>
  <c r="K95" i="12" s="1"/>
  <c r="P95" i="12"/>
  <c r="O95" i="12" s="1"/>
  <c r="T95" i="12"/>
  <c r="S95" i="12" s="1"/>
  <c r="X95" i="12"/>
  <c r="W95" i="12" s="1"/>
  <c r="D115" i="12"/>
  <c r="C115" i="12" s="1"/>
  <c r="H115" i="12"/>
  <c r="G115" i="12" s="1"/>
  <c r="L115" i="12"/>
  <c r="K115" i="12" s="1"/>
  <c r="P115" i="12"/>
  <c r="O115" i="12" s="1"/>
  <c r="T115" i="12"/>
  <c r="S115" i="12" s="1"/>
  <c r="X115" i="12"/>
  <c r="W115" i="12" s="1"/>
  <c r="D45" i="13"/>
  <c r="C45" i="13" s="1"/>
  <c r="H45" i="13"/>
  <c r="G45" i="13" s="1"/>
  <c r="L45" i="13"/>
  <c r="K45" i="13" s="1"/>
  <c r="P45" i="13"/>
  <c r="O45" i="13" s="1"/>
  <c r="T45" i="13"/>
  <c r="S45" i="13" s="1"/>
  <c r="X45" i="13"/>
  <c r="W45" i="13" s="1"/>
  <c r="D75" i="13"/>
  <c r="C75" i="13" s="1"/>
  <c r="H75" i="13"/>
  <c r="L75" i="13"/>
  <c r="K75" i="13" s="1"/>
  <c r="P75" i="13"/>
  <c r="O75" i="13" s="1"/>
  <c r="T75" i="13"/>
  <c r="S75" i="13" s="1"/>
  <c r="X75" i="13"/>
  <c r="W75" i="13" s="1"/>
  <c r="D95" i="13"/>
  <c r="C95" i="13" s="1"/>
  <c r="H95" i="13"/>
  <c r="G95" i="13" s="1"/>
  <c r="L95" i="13"/>
  <c r="K95" i="13" s="1"/>
  <c r="P95" i="13"/>
  <c r="T95" i="13"/>
  <c r="S95" i="13" s="1"/>
  <c r="X95" i="13"/>
  <c r="W95" i="13" s="1"/>
  <c r="D115" i="13"/>
  <c r="C115" i="13" s="1"/>
  <c r="H115" i="13"/>
  <c r="G115" i="13" s="1"/>
  <c r="L115" i="13"/>
  <c r="K115" i="13" s="1"/>
  <c r="P115" i="13"/>
  <c r="O115" i="13" s="1"/>
  <c r="T115" i="13"/>
  <c r="S115" i="13" s="1"/>
  <c r="X115" i="13"/>
  <c r="W115" i="13" s="1"/>
  <c r="D45" i="14"/>
  <c r="C45" i="14" s="1"/>
  <c r="H45" i="14"/>
  <c r="G45" i="14" s="1"/>
  <c r="L45" i="14"/>
  <c r="K45" i="14" s="1"/>
  <c r="P45" i="14"/>
  <c r="O45" i="14" s="1"/>
  <c r="T45" i="14"/>
  <c r="S45" i="14" s="1"/>
  <c r="X45" i="14"/>
  <c r="W45" i="14" s="1"/>
  <c r="D75" i="14"/>
  <c r="C75" i="14" s="1"/>
  <c r="H75" i="14"/>
  <c r="L75" i="14"/>
  <c r="K75" i="14" s="1"/>
  <c r="P75" i="14"/>
  <c r="O75" i="14" s="1"/>
  <c r="T75" i="14"/>
  <c r="S75" i="14" s="1"/>
  <c r="X75" i="14"/>
  <c r="W75" i="14" s="1"/>
  <c r="D95" i="14"/>
  <c r="C95" i="14" s="1"/>
  <c r="H95" i="14"/>
  <c r="G95" i="14" s="1"/>
  <c r="L95" i="14"/>
  <c r="K95" i="14" s="1"/>
  <c r="P95" i="14"/>
  <c r="O95" i="14" s="1"/>
  <c r="T95" i="14"/>
  <c r="S95" i="14" s="1"/>
  <c r="X95" i="14"/>
  <c r="W95" i="14" s="1"/>
  <c r="D115" i="14"/>
  <c r="C115" i="14" s="1"/>
  <c r="H115" i="14"/>
  <c r="G115" i="14" s="1"/>
  <c r="L115" i="14"/>
  <c r="K115" i="14" s="1"/>
  <c r="P115" i="14"/>
  <c r="O115" i="14" s="1"/>
  <c r="T115" i="14"/>
  <c r="S115" i="14" s="1"/>
  <c r="X115" i="14"/>
  <c r="W115" i="14" s="1"/>
  <c r="D45" i="15"/>
  <c r="H45" i="15"/>
  <c r="G45" i="15" s="1"/>
  <c r="L45" i="15"/>
  <c r="K45" i="15" s="1"/>
  <c r="P45" i="15"/>
  <c r="O45" i="15" s="1"/>
  <c r="T45" i="15"/>
  <c r="S45" i="15" s="1"/>
  <c r="X45" i="15"/>
  <c r="W45" i="15" s="1"/>
  <c r="D75" i="15"/>
  <c r="C75" i="15" s="1"/>
  <c r="H75" i="15"/>
  <c r="G75" i="15" s="1"/>
  <c r="L75" i="15"/>
  <c r="K75" i="15" s="1"/>
  <c r="P75" i="15"/>
  <c r="O75" i="15" s="1"/>
  <c r="T75" i="15"/>
  <c r="S75" i="15" s="1"/>
  <c r="X75" i="15"/>
  <c r="W75" i="15" s="1"/>
  <c r="D95" i="15"/>
  <c r="C95" i="15" s="1"/>
  <c r="H95" i="15"/>
  <c r="G95" i="15" s="1"/>
  <c r="L95" i="15"/>
  <c r="K95" i="15" s="1"/>
  <c r="P95" i="15"/>
  <c r="O95" i="15" s="1"/>
  <c r="T95" i="15"/>
  <c r="S95" i="15" s="1"/>
  <c r="X95" i="15"/>
  <c r="W95" i="15" s="1"/>
  <c r="D115" i="15"/>
  <c r="C115" i="15" s="1"/>
  <c r="H115" i="15"/>
  <c r="G115" i="15" s="1"/>
  <c r="L115" i="15"/>
  <c r="K115" i="15" s="1"/>
  <c r="P115" i="15"/>
  <c r="O115" i="15" s="1"/>
  <c r="T115" i="15"/>
  <c r="S115" i="15" s="1"/>
  <c r="X115" i="15"/>
  <c r="W115" i="15" s="1"/>
  <c r="D45" i="16"/>
  <c r="C45" i="16" s="1"/>
  <c r="H45" i="16"/>
  <c r="L45" i="16"/>
  <c r="K45" i="16" s="1"/>
  <c r="P45" i="16"/>
  <c r="O45" i="16" s="1"/>
  <c r="T45" i="16"/>
  <c r="S45" i="16" s="1"/>
  <c r="X45" i="16"/>
  <c r="W45" i="16" s="1"/>
  <c r="D75" i="16"/>
  <c r="C75" i="16" s="1"/>
  <c r="H75" i="16"/>
  <c r="G75" i="16" s="1"/>
  <c r="L75" i="16"/>
  <c r="K75" i="16" s="1"/>
  <c r="P75" i="16"/>
  <c r="O75" i="16" s="1"/>
  <c r="T75" i="16"/>
  <c r="S75" i="16" s="1"/>
  <c r="X75" i="16"/>
  <c r="W75" i="16" s="1"/>
  <c r="D95" i="16"/>
  <c r="C95" i="16" s="1"/>
  <c r="H95" i="16"/>
  <c r="L95" i="16"/>
  <c r="K95" i="16" s="1"/>
  <c r="P95" i="16"/>
  <c r="O95" i="16" s="1"/>
  <c r="T95" i="16"/>
  <c r="S95" i="16" s="1"/>
  <c r="X95" i="16"/>
  <c r="W95" i="16" s="1"/>
  <c r="D115" i="16"/>
  <c r="C115" i="16" s="1"/>
  <c r="H115" i="16"/>
  <c r="G115" i="16" s="1"/>
  <c r="L115" i="16"/>
  <c r="K115" i="16" s="1"/>
  <c r="P115" i="16"/>
  <c r="O115" i="16" s="1"/>
  <c r="T115" i="16"/>
  <c r="S115" i="16" s="1"/>
  <c r="X115" i="16"/>
  <c r="W115" i="16" s="1"/>
  <c r="D45" i="17"/>
  <c r="C45" i="17" s="1"/>
  <c r="H45" i="17"/>
  <c r="G45" i="17" s="1"/>
  <c r="L45" i="17"/>
  <c r="K45" i="17" s="1"/>
  <c r="P45" i="17"/>
  <c r="O45" i="17" s="1"/>
  <c r="T45" i="17"/>
  <c r="S45" i="17" s="1"/>
  <c r="X45" i="17"/>
  <c r="W45" i="17" s="1"/>
  <c r="D75" i="17"/>
  <c r="C75" i="17" s="1"/>
  <c r="H75" i="17"/>
  <c r="L75" i="17"/>
  <c r="K75" i="17" s="1"/>
  <c r="P75" i="17"/>
  <c r="O75" i="17" s="1"/>
  <c r="X75" i="17"/>
  <c r="W75" i="17" s="1"/>
  <c r="D95" i="17"/>
  <c r="C95" i="17" s="1"/>
  <c r="H95" i="17"/>
  <c r="G95" i="17" s="1"/>
  <c r="L95" i="17"/>
  <c r="K95" i="17" s="1"/>
  <c r="P95" i="17"/>
  <c r="O95" i="17" s="1"/>
  <c r="T95" i="17"/>
  <c r="S95" i="17" s="1"/>
  <c r="X95" i="17"/>
  <c r="W95" i="17" s="1"/>
  <c r="D115" i="17"/>
  <c r="C115" i="17" s="1"/>
  <c r="H115" i="17"/>
  <c r="G115" i="17" s="1"/>
  <c r="L115" i="17"/>
  <c r="P115" i="17"/>
  <c r="O115" i="17" s="1"/>
  <c r="T115" i="17"/>
  <c r="S115" i="17" s="1"/>
  <c r="X115" i="17"/>
  <c r="W115" i="17" s="1"/>
  <c r="D45" i="18"/>
  <c r="C45" i="18" s="1"/>
  <c r="H45" i="18"/>
  <c r="L45" i="18"/>
  <c r="K45" i="18" s="1"/>
  <c r="P45" i="18"/>
  <c r="O45" i="18" s="1"/>
  <c r="T45" i="18"/>
  <c r="S45" i="18" s="1"/>
  <c r="X45" i="18"/>
  <c r="W45" i="18" s="1"/>
  <c r="D75" i="18"/>
  <c r="C75" i="18" s="1"/>
  <c r="H75" i="18"/>
  <c r="G75" i="18" s="1"/>
  <c r="L75" i="18"/>
  <c r="K75" i="18" s="1"/>
  <c r="P75" i="18"/>
  <c r="T75" i="18"/>
  <c r="S75" i="18" s="1"/>
  <c r="X75" i="18"/>
  <c r="W75" i="18" s="1"/>
  <c r="D95" i="18"/>
  <c r="C95" i="18" s="1"/>
  <c r="H95" i="18"/>
  <c r="L95" i="18"/>
  <c r="K95" i="18" s="1"/>
  <c r="P95" i="18"/>
  <c r="O95" i="18" s="1"/>
  <c r="T95" i="18"/>
  <c r="S95" i="18" s="1"/>
  <c r="X95" i="18"/>
  <c r="W95" i="18" s="1"/>
  <c r="D115" i="18"/>
  <c r="C115" i="18" s="1"/>
  <c r="H115" i="18"/>
  <c r="G115" i="18" s="1"/>
  <c r="L115" i="18"/>
  <c r="K115" i="18" s="1"/>
  <c r="P115" i="18"/>
  <c r="O115" i="18" s="1"/>
  <c r="T115" i="18"/>
  <c r="S115" i="18" s="1"/>
  <c r="X115" i="18"/>
  <c r="W115" i="18" s="1"/>
  <c r="D45" i="19"/>
  <c r="H45" i="19"/>
  <c r="G45" i="19" s="1"/>
  <c r="L45" i="19"/>
  <c r="K45" i="19" s="1"/>
  <c r="P45" i="19"/>
  <c r="O45" i="19" s="1"/>
  <c r="T45" i="19"/>
  <c r="S45" i="19" s="1"/>
  <c r="X45" i="19"/>
  <c r="W45" i="19" s="1"/>
  <c r="D75" i="19"/>
  <c r="H75" i="19"/>
  <c r="G75" i="19" s="1"/>
  <c r="L75" i="19"/>
  <c r="K75" i="19" s="1"/>
  <c r="P75" i="19"/>
  <c r="O75" i="19" s="1"/>
  <c r="T75" i="19"/>
  <c r="S75" i="19" s="1"/>
  <c r="X75" i="19"/>
  <c r="W75" i="19" s="1"/>
  <c r="D95" i="19"/>
  <c r="C95" i="19" s="1"/>
  <c r="H95" i="19"/>
  <c r="G95" i="19" s="1"/>
  <c r="L95" i="19"/>
  <c r="K95" i="19" s="1"/>
  <c r="P95" i="19"/>
  <c r="O95" i="19" s="1"/>
  <c r="T95" i="19"/>
  <c r="S95" i="19" s="1"/>
  <c r="X95" i="19"/>
  <c r="W95" i="19" s="1"/>
  <c r="D115" i="19"/>
  <c r="C115" i="19" s="1"/>
  <c r="H115" i="19"/>
  <c r="G115" i="19" s="1"/>
  <c r="L115" i="19"/>
  <c r="K115" i="19" s="1"/>
  <c r="P115" i="19"/>
  <c r="O115" i="19" s="1"/>
  <c r="T115" i="19"/>
  <c r="S115" i="19" s="1"/>
  <c r="X115" i="19"/>
  <c r="W115" i="19" s="1"/>
  <c r="D45" i="20"/>
  <c r="C45" i="20" s="1"/>
  <c r="H45" i="20"/>
  <c r="G45" i="20" s="1"/>
  <c r="L45" i="20"/>
  <c r="K45" i="20" s="1"/>
  <c r="P45" i="20"/>
  <c r="O45" i="20" s="1"/>
  <c r="T45" i="20"/>
  <c r="S45" i="20" s="1"/>
  <c r="X45" i="20"/>
  <c r="W45" i="20" s="1"/>
  <c r="D75" i="20"/>
  <c r="C75" i="20" s="1"/>
  <c r="H75" i="20"/>
  <c r="G75" i="20" s="1"/>
  <c r="L75" i="20"/>
  <c r="K75" i="20" s="1"/>
  <c r="P75" i="20"/>
  <c r="O75" i="20" s="1"/>
  <c r="T75" i="20"/>
  <c r="S75" i="20" s="1"/>
  <c r="X75" i="20"/>
  <c r="W75" i="20" s="1"/>
  <c r="D95" i="20"/>
  <c r="C95" i="20" s="1"/>
  <c r="H95" i="20"/>
  <c r="G95" i="20" s="1"/>
  <c r="L95" i="20"/>
  <c r="K95" i="20" s="1"/>
  <c r="P95" i="20"/>
  <c r="O95" i="20" s="1"/>
  <c r="T95" i="20"/>
  <c r="X95" i="20"/>
  <c r="W95" i="20" s="1"/>
  <c r="D115" i="20"/>
  <c r="C115" i="20" s="1"/>
  <c r="H115" i="20"/>
  <c r="G115" i="20" s="1"/>
  <c r="L115" i="20"/>
  <c r="K115" i="20" s="1"/>
  <c r="P115" i="20"/>
  <c r="O115" i="20" s="1"/>
  <c r="T115" i="20"/>
  <c r="S115" i="20" s="1"/>
  <c r="X115" i="20"/>
  <c r="W115" i="20" s="1"/>
  <c r="D45" i="21"/>
  <c r="C45" i="21" s="1"/>
  <c r="H45" i="21"/>
  <c r="G45" i="21" s="1"/>
  <c r="L45" i="21"/>
  <c r="K45" i="21" s="1"/>
  <c r="P45" i="21"/>
  <c r="O45" i="21" s="1"/>
  <c r="T45" i="21"/>
  <c r="S45" i="21" s="1"/>
  <c r="X45" i="21"/>
  <c r="W45" i="21" s="1"/>
  <c r="D75" i="21"/>
  <c r="C75" i="21" s="1"/>
  <c r="H75" i="21"/>
  <c r="G75" i="21" s="1"/>
  <c r="L75" i="21"/>
  <c r="K75" i="21" s="1"/>
  <c r="P75" i="21"/>
  <c r="O75" i="21" s="1"/>
  <c r="T75" i="21"/>
  <c r="S75" i="21" s="1"/>
  <c r="X75" i="21"/>
  <c r="W75" i="21" s="1"/>
  <c r="D95" i="21"/>
  <c r="C95" i="21" s="1"/>
  <c r="H95" i="21"/>
  <c r="G95" i="21" s="1"/>
  <c r="L95" i="21"/>
  <c r="K95" i="21" s="1"/>
  <c r="P95" i="21"/>
  <c r="O95" i="21" s="1"/>
  <c r="T95" i="21"/>
  <c r="S95" i="21" s="1"/>
  <c r="X95" i="21"/>
  <c r="W95" i="21" s="1"/>
  <c r="D115" i="21"/>
  <c r="C115" i="21" s="1"/>
  <c r="H115" i="21"/>
  <c r="G115" i="21" s="1"/>
  <c r="L115" i="21"/>
  <c r="K115" i="21" s="1"/>
  <c r="P115" i="21"/>
  <c r="O115" i="21" s="1"/>
  <c r="T115" i="21"/>
  <c r="S115" i="21" s="1"/>
  <c r="X115" i="21"/>
  <c r="W115" i="21" s="1"/>
  <c r="D45" i="22"/>
  <c r="C45" i="22" s="1"/>
  <c r="H45" i="22"/>
  <c r="L45" i="22"/>
  <c r="K45" i="22" s="1"/>
  <c r="P45" i="22"/>
  <c r="O45" i="22" s="1"/>
  <c r="T45" i="22"/>
  <c r="S45" i="22" s="1"/>
  <c r="X45" i="22"/>
  <c r="W45" i="22" s="1"/>
  <c r="D75" i="22"/>
  <c r="C75" i="22" s="1"/>
  <c r="H75" i="22"/>
  <c r="G75" i="22" s="1"/>
  <c r="L75" i="22"/>
  <c r="K75" i="22" s="1"/>
  <c r="P75" i="22"/>
  <c r="O75" i="22" s="1"/>
  <c r="T75" i="22"/>
  <c r="S75" i="22" s="1"/>
  <c r="X75" i="22"/>
  <c r="W75" i="22" s="1"/>
  <c r="D95" i="22"/>
  <c r="C95" i="22" s="1"/>
  <c r="H95" i="22"/>
  <c r="G95" i="22" s="1"/>
  <c r="L95" i="22"/>
  <c r="K95" i="22" s="1"/>
  <c r="P95" i="22"/>
  <c r="O95" i="22" s="1"/>
  <c r="T95" i="22"/>
  <c r="S95" i="22" s="1"/>
  <c r="X95" i="22"/>
  <c r="W95" i="22" s="1"/>
  <c r="D115" i="22"/>
  <c r="C115" i="22" s="1"/>
  <c r="H115" i="22"/>
  <c r="G115" i="22" s="1"/>
  <c r="L115" i="22"/>
  <c r="K115" i="22" s="1"/>
  <c r="P115" i="22"/>
  <c r="O115" i="22" s="1"/>
  <c r="T115" i="22"/>
  <c r="S115" i="22" s="1"/>
  <c r="X115" i="22"/>
  <c r="W115" i="22" s="1"/>
  <c r="D45" i="23"/>
  <c r="C45" i="23" s="1"/>
  <c r="H45" i="23"/>
  <c r="L45" i="23"/>
  <c r="K45" i="23" s="1"/>
  <c r="P45" i="23"/>
  <c r="O45" i="23" s="1"/>
  <c r="T45" i="23"/>
  <c r="S45" i="23" s="1"/>
  <c r="X45" i="23"/>
  <c r="W45" i="23" s="1"/>
  <c r="D75" i="23"/>
  <c r="C75" i="23" s="1"/>
  <c r="H75" i="23"/>
  <c r="L75" i="23"/>
  <c r="K75" i="23" s="1"/>
  <c r="P75" i="23"/>
  <c r="O75" i="23" s="1"/>
  <c r="T75" i="23"/>
  <c r="S75" i="23" s="1"/>
  <c r="X75" i="23"/>
  <c r="W75" i="23" s="1"/>
  <c r="D95" i="23"/>
  <c r="C95" i="23" s="1"/>
  <c r="H95" i="23"/>
  <c r="G95" i="23" s="1"/>
  <c r="L95" i="23"/>
  <c r="K95" i="23" s="1"/>
  <c r="P95" i="23"/>
  <c r="O95" i="23" s="1"/>
  <c r="X95" i="23"/>
  <c r="W95" i="23" s="1"/>
  <c r="D115" i="23"/>
  <c r="C115" i="23" s="1"/>
  <c r="H115" i="23"/>
  <c r="G115" i="23" s="1"/>
  <c r="L115" i="23"/>
  <c r="K115" i="23" s="1"/>
  <c r="P115" i="23"/>
  <c r="O115" i="23" s="1"/>
  <c r="T115" i="23"/>
  <c r="S115" i="23" s="1"/>
  <c r="X115" i="23"/>
  <c r="W115" i="23" s="1"/>
  <c r="D45" i="24"/>
  <c r="C45" i="24" s="1"/>
  <c r="H45" i="24"/>
  <c r="G45" i="24" s="1"/>
  <c r="L45" i="24"/>
  <c r="K45" i="24" s="1"/>
  <c r="P45" i="24"/>
  <c r="T45" i="24"/>
  <c r="S45" i="24" s="1"/>
  <c r="X45" i="24"/>
  <c r="W45" i="24" s="1"/>
  <c r="D75" i="24"/>
  <c r="C75" i="24" s="1"/>
  <c r="H75" i="24"/>
  <c r="L75" i="24"/>
  <c r="K75" i="24" s="1"/>
  <c r="P75" i="24"/>
  <c r="O75" i="24" s="1"/>
  <c r="T75" i="24"/>
  <c r="S75" i="24" s="1"/>
  <c r="X75" i="24"/>
  <c r="W75" i="24" s="1"/>
  <c r="D95" i="24"/>
  <c r="C95" i="24" s="1"/>
  <c r="H95" i="24"/>
  <c r="G95" i="24" s="1"/>
  <c r="L95" i="24"/>
  <c r="K95" i="24" s="1"/>
  <c r="P95" i="24"/>
  <c r="T95" i="24"/>
  <c r="S95" i="24" s="1"/>
  <c r="X95" i="24"/>
  <c r="W95" i="24" s="1"/>
  <c r="D115" i="24"/>
  <c r="C115" i="24" s="1"/>
  <c r="H115" i="24"/>
  <c r="G115" i="24" s="1"/>
  <c r="L115" i="24"/>
  <c r="K115" i="24" s="1"/>
  <c r="P115" i="24"/>
  <c r="O115" i="24" s="1"/>
  <c r="T115" i="24"/>
  <c r="S115" i="24" s="1"/>
  <c r="X115" i="24"/>
  <c r="W115" i="24" s="1"/>
  <c r="D45" i="25"/>
  <c r="H45" i="25"/>
  <c r="G45" i="25" s="1"/>
  <c r="L45" i="25"/>
  <c r="K45" i="25" s="1"/>
  <c r="P45" i="25"/>
  <c r="O45" i="25" s="1"/>
  <c r="T45" i="25"/>
  <c r="S45" i="25" s="1"/>
  <c r="X45" i="25"/>
  <c r="W45" i="25" s="1"/>
  <c r="D75" i="25"/>
  <c r="H75" i="25"/>
  <c r="G75" i="25" s="1"/>
  <c r="L75" i="25"/>
  <c r="K75" i="25" s="1"/>
  <c r="P75" i="25"/>
  <c r="O75" i="25" s="1"/>
  <c r="T75" i="25"/>
  <c r="S75" i="25" s="1"/>
  <c r="X75" i="25"/>
  <c r="W75" i="25" s="1"/>
  <c r="D95" i="25"/>
  <c r="C95" i="25" s="1"/>
  <c r="H95" i="25"/>
  <c r="G95" i="25" s="1"/>
  <c r="L95" i="25"/>
  <c r="K95" i="25" s="1"/>
  <c r="P95" i="25"/>
  <c r="O95" i="25" s="1"/>
  <c r="T95" i="25"/>
  <c r="S95" i="25" s="1"/>
  <c r="X95" i="25"/>
  <c r="W95" i="25" s="1"/>
  <c r="D115" i="25"/>
  <c r="C115" i="25" s="1"/>
  <c r="H115" i="25"/>
  <c r="G115" i="25" s="1"/>
  <c r="L115" i="25"/>
  <c r="K115" i="25" s="1"/>
  <c r="P115" i="25"/>
  <c r="O115" i="25" s="1"/>
  <c r="T115" i="25"/>
  <c r="S115" i="25" s="1"/>
  <c r="X115" i="25"/>
  <c r="W115" i="25" s="1"/>
  <c r="D45" i="26"/>
  <c r="C45" i="26" s="1"/>
  <c r="H45" i="26"/>
  <c r="L45" i="26"/>
  <c r="K45" i="26" s="1"/>
  <c r="P45" i="26"/>
  <c r="O45" i="26" s="1"/>
  <c r="T45" i="26"/>
  <c r="S45" i="26" s="1"/>
  <c r="X45" i="26"/>
  <c r="W45" i="26" s="1"/>
  <c r="D75" i="26"/>
  <c r="C75" i="26" s="1"/>
  <c r="H75" i="26"/>
  <c r="L75" i="26"/>
  <c r="K75" i="26" s="1"/>
  <c r="P75" i="26"/>
  <c r="O75" i="26" s="1"/>
  <c r="T75" i="26"/>
  <c r="S75" i="26" s="1"/>
  <c r="X75" i="26"/>
  <c r="W75" i="26" s="1"/>
  <c r="D95" i="26"/>
  <c r="C95" i="26" s="1"/>
  <c r="H95" i="26"/>
  <c r="L95" i="26"/>
  <c r="K95" i="26" s="1"/>
  <c r="P95" i="26"/>
  <c r="O95" i="26" s="1"/>
  <c r="T95" i="26"/>
  <c r="S95" i="26" s="1"/>
  <c r="X95" i="26"/>
  <c r="W95" i="26" s="1"/>
  <c r="D115" i="26"/>
  <c r="C115" i="26" s="1"/>
  <c r="H115" i="26"/>
  <c r="G115" i="26" s="1"/>
  <c r="L115" i="26"/>
  <c r="K115" i="26" s="1"/>
  <c r="P115" i="26"/>
  <c r="O115" i="26" s="1"/>
  <c r="T115" i="26"/>
  <c r="S115" i="26" s="1"/>
  <c r="X115" i="26"/>
  <c r="W115" i="26" s="1"/>
  <c r="D45" i="27"/>
  <c r="C45" i="27" s="1"/>
  <c r="H45" i="27"/>
  <c r="G45" i="27" s="1"/>
  <c r="L45" i="27"/>
  <c r="K45" i="27" s="1"/>
  <c r="P45" i="27"/>
  <c r="O45" i="27" s="1"/>
  <c r="T45" i="27"/>
  <c r="S45" i="27" s="1"/>
  <c r="X45" i="27"/>
  <c r="W45" i="27" s="1"/>
  <c r="D75" i="27"/>
  <c r="C75" i="27" s="1"/>
  <c r="H75" i="27"/>
  <c r="G75" i="27" s="1"/>
  <c r="L75" i="27"/>
  <c r="K75" i="27" s="1"/>
  <c r="P75" i="27"/>
  <c r="O75" i="27" s="1"/>
  <c r="T75" i="27"/>
  <c r="S75" i="27" s="1"/>
  <c r="X75" i="27"/>
  <c r="W75" i="27" s="1"/>
  <c r="D95" i="27"/>
  <c r="C95" i="27" s="1"/>
  <c r="H95" i="27"/>
  <c r="G95" i="27" s="1"/>
  <c r="L95" i="27"/>
  <c r="K95" i="27" s="1"/>
  <c r="P95" i="27"/>
  <c r="O95" i="27" s="1"/>
  <c r="T95" i="27"/>
  <c r="S95" i="27" s="1"/>
  <c r="X95" i="27"/>
  <c r="W95" i="27" s="1"/>
  <c r="D115" i="27"/>
  <c r="C115" i="27" s="1"/>
  <c r="H115" i="27"/>
  <c r="G115" i="27" s="1"/>
  <c r="L115" i="27"/>
  <c r="K115" i="27" s="1"/>
  <c r="P115" i="27"/>
  <c r="O115" i="27" s="1"/>
  <c r="T115" i="27"/>
  <c r="S115" i="27" s="1"/>
  <c r="X115" i="27"/>
  <c r="W115" i="27" s="1"/>
  <c r="D45" i="28"/>
  <c r="H45" i="28"/>
  <c r="G45" i="28" s="1"/>
  <c r="L45" i="28"/>
  <c r="K45" i="28" s="1"/>
  <c r="P45" i="28"/>
  <c r="O45" i="28" s="1"/>
  <c r="T45" i="28"/>
  <c r="S45" i="28" s="1"/>
  <c r="X45" i="28"/>
  <c r="W45" i="28" s="1"/>
  <c r="D75" i="28"/>
  <c r="H75" i="28"/>
  <c r="G75" i="28" s="1"/>
  <c r="L75" i="28"/>
  <c r="K75" i="28" s="1"/>
  <c r="P75" i="28"/>
  <c r="O75" i="28" s="1"/>
  <c r="T75" i="28"/>
  <c r="S75" i="28" s="1"/>
  <c r="X75" i="28"/>
  <c r="W75" i="28" s="1"/>
  <c r="D95" i="28"/>
  <c r="C95" i="28" s="1"/>
  <c r="H95" i="28"/>
  <c r="G95" i="28" s="1"/>
  <c r="L95" i="28"/>
  <c r="K95" i="28" s="1"/>
  <c r="P95" i="28"/>
  <c r="O95" i="28" s="1"/>
  <c r="T95" i="28"/>
  <c r="S95" i="28" s="1"/>
  <c r="X95" i="28"/>
  <c r="W95" i="28" s="1"/>
  <c r="D115" i="28"/>
  <c r="C115" i="28" s="1"/>
  <c r="H115" i="28"/>
  <c r="G115" i="28" s="1"/>
  <c r="L115" i="28"/>
  <c r="K115" i="28" s="1"/>
  <c r="P115" i="28"/>
  <c r="O115" i="28" s="1"/>
  <c r="T115" i="28"/>
  <c r="S115" i="28" s="1"/>
  <c r="X115" i="28"/>
  <c r="W115" i="28" s="1"/>
  <c r="D45" i="29"/>
  <c r="H45" i="29"/>
  <c r="G45" i="29" s="1"/>
  <c r="L45" i="29"/>
  <c r="K45" i="29" s="1"/>
  <c r="P45" i="29"/>
  <c r="O45" i="29" s="1"/>
  <c r="T45" i="29"/>
  <c r="S45" i="29" s="1"/>
  <c r="X45" i="29"/>
  <c r="W45" i="29" s="1"/>
  <c r="D75" i="29"/>
  <c r="C75" i="29" s="1"/>
  <c r="H75" i="29"/>
  <c r="G75" i="29" s="1"/>
  <c r="L75" i="29"/>
  <c r="K75" i="29" s="1"/>
  <c r="P75" i="29"/>
  <c r="O75" i="29" s="1"/>
  <c r="T75" i="29"/>
  <c r="S75" i="29" s="1"/>
  <c r="X75" i="29"/>
  <c r="W75" i="29" s="1"/>
  <c r="D95" i="29"/>
  <c r="C95" i="29" s="1"/>
  <c r="H95" i="29"/>
  <c r="G95" i="29" s="1"/>
  <c r="L95" i="29"/>
  <c r="K95" i="29" s="1"/>
  <c r="P95" i="29"/>
  <c r="O95" i="29" s="1"/>
  <c r="T95" i="29"/>
  <c r="S95" i="29" s="1"/>
  <c r="X95" i="29"/>
  <c r="W95" i="29" s="1"/>
  <c r="D115" i="29"/>
  <c r="C115" i="29" s="1"/>
  <c r="H115" i="29"/>
  <c r="G115" i="29" s="1"/>
  <c r="L115" i="29"/>
  <c r="K115" i="29" s="1"/>
  <c r="P115" i="29"/>
  <c r="O115" i="29" s="1"/>
  <c r="T115" i="29"/>
  <c r="S115" i="29" s="1"/>
  <c r="X115" i="29"/>
  <c r="W115" i="29" s="1"/>
  <c r="D45" i="30"/>
  <c r="H45" i="30"/>
  <c r="G45" i="30" s="1"/>
  <c r="L45" i="30"/>
  <c r="K45" i="30" s="1"/>
  <c r="P45" i="30"/>
  <c r="O45" i="30" s="1"/>
  <c r="T45" i="30"/>
  <c r="S45" i="30" s="1"/>
  <c r="X45" i="30"/>
  <c r="W45" i="30" s="1"/>
  <c r="D75" i="30"/>
  <c r="C75" i="30" s="1"/>
  <c r="H75" i="30"/>
  <c r="G75" i="30" s="1"/>
  <c r="L75" i="30"/>
  <c r="K75" i="30" s="1"/>
  <c r="P75" i="30"/>
  <c r="O75" i="30" s="1"/>
  <c r="T75" i="30"/>
  <c r="S75" i="30" s="1"/>
  <c r="X75" i="30"/>
  <c r="W75" i="30" s="1"/>
  <c r="D95" i="30"/>
  <c r="C95" i="30" s="1"/>
  <c r="H95" i="30"/>
  <c r="G95" i="30" s="1"/>
  <c r="L95" i="30"/>
  <c r="K95" i="30" s="1"/>
  <c r="P95" i="30"/>
  <c r="O95" i="30" s="1"/>
  <c r="T95" i="30"/>
  <c r="S95" i="30" s="1"/>
  <c r="X95" i="30"/>
  <c r="W95" i="30" s="1"/>
  <c r="D115" i="30"/>
  <c r="C115" i="30" s="1"/>
  <c r="H115" i="30"/>
  <c r="G115" i="30" s="1"/>
  <c r="L115" i="30"/>
  <c r="K115" i="30" s="1"/>
  <c r="P115" i="30"/>
  <c r="O115" i="30" s="1"/>
  <c r="T115" i="30"/>
  <c r="S115" i="30" s="1"/>
  <c r="X115" i="30"/>
  <c r="W115" i="30" s="1"/>
  <c r="D45" i="31"/>
  <c r="C45" i="31" s="1"/>
  <c r="H45" i="31"/>
  <c r="G45" i="31" s="1"/>
  <c r="L45" i="31"/>
  <c r="K45" i="31" s="1"/>
  <c r="P45" i="31"/>
  <c r="O45" i="31" s="1"/>
  <c r="T45" i="31"/>
  <c r="S45" i="31" s="1"/>
  <c r="X45" i="31"/>
  <c r="W45" i="31" s="1"/>
  <c r="D75" i="31"/>
  <c r="C75" i="31" s="1"/>
  <c r="H75" i="31"/>
  <c r="G75" i="31" s="1"/>
  <c r="L75" i="31"/>
  <c r="K75" i="31" s="1"/>
  <c r="P75" i="31"/>
  <c r="O75" i="31" s="1"/>
  <c r="T75" i="31"/>
  <c r="S75" i="31" s="1"/>
  <c r="X75" i="31"/>
  <c r="W75" i="31" s="1"/>
  <c r="D95" i="31"/>
  <c r="C95" i="31" s="1"/>
  <c r="H95" i="31"/>
  <c r="G95" i="31" s="1"/>
  <c r="L95" i="31"/>
  <c r="K95" i="31" s="1"/>
  <c r="P95" i="31"/>
  <c r="O95" i="31" s="1"/>
  <c r="T95" i="31"/>
  <c r="S95" i="31" s="1"/>
  <c r="X95" i="31"/>
  <c r="W95" i="31" s="1"/>
  <c r="D115" i="31"/>
  <c r="C115" i="31" s="1"/>
  <c r="H115" i="31"/>
  <c r="G115" i="31" s="1"/>
  <c r="L115" i="31"/>
  <c r="K115" i="31" s="1"/>
  <c r="P115" i="31"/>
  <c r="O115" i="31" s="1"/>
  <c r="T115" i="31"/>
  <c r="S115" i="31" s="1"/>
  <c r="X115" i="31"/>
  <c r="W115" i="31" s="1"/>
  <c r="D45" i="32"/>
  <c r="C45" i="32" s="1"/>
  <c r="H45" i="32"/>
  <c r="L45" i="32"/>
  <c r="K45" i="32" s="1"/>
  <c r="P45" i="32"/>
  <c r="O45" i="32" s="1"/>
  <c r="T45" i="32"/>
  <c r="S45" i="32" s="1"/>
  <c r="X45" i="32"/>
  <c r="W45" i="32" s="1"/>
  <c r="D75" i="32"/>
  <c r="C75" i="32" s="1"/>
  <c r="H75" i="32"/>
  <c r="G75" i="32" s="1"/>
  <c r="L75" i="32"/>
  <c r="K75" i="32" s="1"/>
  <c r="P75" i="32"/>
  <c r="O75" i="32" s="1"/>
  <c r="T75" i="32"/>
  <c r="S75" i="32" s="1"/>
  <c r="X75" i="32"/>
  <c r="W75" i="32" s="1"/>
  <c r="D95" i="32"/>
  <c r="C95" i="32" s="1"/>
  <c r="H95" i="32"/>
  <c r="G95" i="32" s="1"/>
  <c r="L95" i="32"/>
  <c r="K95" i="32" s="1"/>
  <c r="P95" i="32"/>
  <c r="O95" i="32" s="1"/>
  <c r="T95" i="32"/>
  <c r="S95" i="32" s="1"/>
  <c r="X95" i="32"/>
  <c r="W95" i="32" s="1"/>
  <c r="D115" i="32"/>
  <c r="C115" i="32" s="1"/>
  <c r="H115" i="32"/>
  <c r="G115" i="32" s="1"/>
  <c r="L115" i="32"/>
  <c r="K115" i="32" s="1"/>
  <c r="P115" i="32"/>
  <c r="O115" i="32" s="1"/>
  <c r="T115" i="32"/>
  <c r="S115" i="32" s="1"/>
  <c r="X115" i="32"/>
  <c r="W115" i="32" s="1"/>
  <c r="N31" i="1"/>
  <c r="E3" i="2" s="1"/>
  <c r="M35" i="1"/>
  <c r="N2" i="2" s="1"/>
  <c r="C1" i="2"/>
  <c r="H1" i="2"/>
  <c r="K1" i="2"/>
  <c r="C2" i="2"/>
  <c r="D3" i="2"/>
  <c r="H3" i="2"/>
  <c r="C6" i="2"/>
  <c r="D6" i="2"/>
  <c r="C7" i="2"/>
  <c r="D7" i="2"/>
  <c r="C8" i="2"/>
  <c r="D8" i="2"/>
  <c r="C9" i="2"/>
  <c r="D9" i="2"/>
  <c r="C10" i="2"/>
  <c r="D10" i="2"/>
  <c r="D11" i="2"/>
  <c r="C12" i="2"/>
  <c r="D12" i="2"/>
  <c r="D13" i="2"/>
  <c r="C14" i="2"/>
  <c r="D14" i="2"/>
  <c r="D15" i="2"/>
  <c r="C17" i="2"/>
  <c r="D17" i="2"/>
  <c r="D18" i="2"/>
  <c r="D19" i="2"/>
  <c r="D20" i="2"/>
  <c r="C21" i="2"/>
  <c r="D21" i="2"/>
  <c r="C25" i="2"/>
  <c r="D25" i="2"/>
  <c r="C26" i="2"/>
  <c r="D26" i="2"/>
  <c r="D27" i="2"/>
  <c r="D28" i="2"/>
  <c r="D29" i="2"/>
  <c r="C30" i="2"/>
  <c r="D30" i="2"/>
  <c r="D31" i="2"/>
  <c r="C32" i="2"/>
  <c r="D32" i="2"/>
  <c r="D33" i="2"/>
  <c r="D34" i="2"/>
  <c r="C39" i="2"/>
  <c r="D39" i="2"/>
  <c r="D40" i="2"/>
  <c r="D41" i="2"/>
  <c r="C42" i="2"/>
  <c r="D42" i="2"/>
  <c r="D43" i="2"/>
  <c r="D44" i="2"/>
  <c r="D45" i="2"/>
  <c r="C46" i="2"/>
  <c r="D46" i="2"/>
  <c r="D47" i="2"/>
  <c r="D48" i="2"/>
  <c r="C49" i="2"/>
  <c r="D49" i="2"/>
  <c r="C51" i="2"/>
  <c r="D51" i="2"/>
  <c r="C55" i="2"/>
  <c r="D55" i="2"/>
  <c r="C56" i="2"/>
  <c r="D56" i="2"/>
  <c r="C57" i="2"/>
  <c r="D57" i="2"/>
  <c r="D58" i="2"/>
  <c r="D59" i="2"/>
  <c r="C60" i="2"/>
  <c r="D60" i="2"/>
  <c r="D61" i="2"/>
  <c r="D62" i="2"/>
  <c r="C65" i="2"/>
  <c r="D65" i="2"/>
  <c r="D66" i="2"/>
  <c r="C67" i="2"/>
  <c r="D67" i="2"/>
  <c r="D68" i="2"/>
  <c r="D69" i="2"/>
  <c r="D70" i="2"/>
  <c r="C74" i="2"/>
  <c r="D74" i="2"/>
  <c r="C76" i="2"/>
  <c r="D76" i="2"/>
  <c r="D78" i="2"/>
  <c r="C80" i="2"/>
  <c r="D80" i="2"/>
  <c r="C81" i="2"/>
  <c r="D81" i="2"/>
  <c r="D82" i="2"/>
  <c r="C83" i="2"/>
  <c r="D83" i="2"/>
  <c r="D84" i="2"/>
  <c r="C87" i="2"/>
  <c r="D87" i="2"/>
  <c r="D88" i="2"/>
  <c r="C89" i="2"/>
  <c r="D89" i="2"/>
  <c r="D90" i="2"/>
  <c r="D91" i="2"/>
  <c r="C95" i="2"/>
  <c r="D95" i="2"/>
  <c r="C96" i="2"/>
  <c r="D96" i="2"/>
  <c r="D97" i="2"/>
  <c r="D98" i="2"/>
  <c r="C99" i="2"/>
  <c r="D99" i="2"/>
  <c r="C100" i="2"/>
  <c r="D100" i="2"/>
  <c r="D101" i="2"/>
  <c r="D102" i="2"/>
  <c r="C106" i="2"/>
  <c r="D106" i="2"/>
  <c r="D107" i="2"/>
  <c r="C108" i="2"/>
  <c r="D108" i="2"/>
  <c r="D109" i="2"/>
  <c r="D111" i="2"/>
  <c r="C115" i="2"/>
  <c r="D115" i="2"/>
  <c r="D116" i="2"/>
  <c r="C117" i="2"/>
  <c r="D117" i="2"/>
  <c r="D118" i="2"/>
  <c r="D119" i="2"/>
  <c r="D120" i="2"/>
  <c r="C125" i="2"/>
  <c r="D125" i="2"/>
  <c r="D126" i="2"/>
  <c r="D127" i="2"/>
  <c r="D128" i="2"/>
  <c r="C129" i="2"/>
  <c r="D129" i="2"/>
  <c r="D130" i="2"/>
  <c r="C131" i="2"/>
  <c r="D131" i="2"/>
  <c r="C134" i="2"/>
  <c r="D134" i="2"/>
  <c r="C136" i="2"/>
  <c r="D136" i="2"/>
  <c r="C137" i="2"/>
  <c r="D137" i="2"/>
  <c r="D138" i="2"/>
  <c r="D139" i="2"/>
  <c r="D140" i="2"/>
  <c r="C141" i="2"/>
  <c r="D141" i="2"/>
  <c r="D142" i="2"/>
  <c r="C146" i="2"/>
  <c r="D146" i="2"/>
  <c r="C148" i="2"/>
  <c r="D148" i="2"/>
  <c r="D149" i="2"/>
  <c r="D150" i="2"/>
  <c r="C151" i="2"/>
  <c r="D151" i="2"/>
  <c r="D152" i="2"/>
  <c r="C155" i="2"/>
  <c r="D155" i="2"/>
  <c r="D156" i="2"/>
  <c r="D157" i="2"/>
  <c r="D158" i="2"/>
  <c r="C1" i="3"/>
  <c r="J1" i="3"/>
  <c r="N1" i="3" s="1"/>
  <c r="Q1" i="3"/>
  <c r="C2" i="3"/>
  <c r="J2" i="3"/>
  <c r="R2" i="3"/>
  <c r="B150" i="3"/>
  <c r="F150" i="3"/>
  <c r="J150" i="3"/>
  <c r="N150" i="3"/>
  <c r="R150" i="3"/>
  <c r="V150" i="3"/>
  <c r="B151" i="3"/>
  <c r="F151" i="3"/>
  <c r="J151" i="3"/>
  <c r="N151" i="3"/>
  <c r="R151" i="3"/>
  <c r="V151" i="3"/>
  <c r="B152" i="3"/>
  <c r="F152" i="3"/>
  <c r="J152" i="3"/>
  <c r="N152" i="3"/>
  <c r="R152" i="3"/>
  <c r="V152" i="3"/>
  <c r="B153" i="3"/>
  <c r="F153" i="3"/>
  <c r="J153" i="3"/>
  <c r="N153" i="3"/>
  <c r="R153" i="3"/>
  <c r="V153" i="3"/>
  <c r="B154" i="3"/>
  <c r="F154" i="3"/>
  <c r="J154" i="3"/>
  <c r="N154" i="3"/>
  <c r="R154" i="3"/>
  <c r="V154" i="3"/>
  <c r="B155" i="3"/>
  <c r="F155" i="3"/>
  <c r="J155" i="3"/>
  <c r="N155" i="3"/>
  <c r="R155" i="3"/>
  <c r="V155" i="3"/>
  <c r="B156" i="3"/>
  <c r="F156" i="3"/>
  <c r="J156" i="3"/>
  <c r="N156" i="3"/>
  <c r="R156" i="3"/>
  <c r="V156" i="3"/>
  <c r="B157" i="3"/>
  <c r="F157" i="3"/>
  <c r="J157" i="3"/>
  <c r="N157" i="3"/>
  <c r="R157" i="3"/>
  <c r="V157" i="3"/>
  <c r="C1" i="4"/>
  <c r="J1" i="4"/>
  <c r="N1" i="4" s="1"/>
  <c r="Q1" i="4"/>
  <c r="C2" i="4"/>
  <c r="J2" i="4"/>
  <c r="R2" i="4"/>
  <c r="B150" i="4"/>
  <c r="F150" i="4"/>
  <c r="J150" i="4"/>
  <c r="N150" i="4"/>
  <c r="R150" i="4"/>
  <c r="V150" i="4"/>
  <c r="B151" i="4"/>
  <c r="F151" i="4"/>
  <c r="J151" i="4"/>
  <c r="N151" i="4"/>
  <c r="R151" i="4"/>
  <c r="V151" i="4"/>
  <c r="B152" i="4"/>
  <c r="F152" i="4"/>
  <c r="J152" i="4"/>
  <c r="N152" i="4"/>
  <c r="R152" i="4"/>
  <c r="V152" i="4"/>
  <c r="B153" i="4"/>
  <c r="F153" i="4"/>
  <c r="J153" i="4"/>
  <c r="N153" i="4"/>
  <c r="R153" i="4"/>
  <c r="V153" i="4"/>
  <c r="B154" i="4"/>
  <c r="F154" i="4"/>
  <c r="J154" i="4"/>
  <c r="N154" i="4"/>
  <c r="R154" i="4"/>
  <c r="V154" i="4"/>
  <c r="B155" i="4"/>
  <c r="F155" i="4"/>
  <c r="J155" i="4"/>
  <c r="N155" i="4"/>
  <c r="R155" i="4"/>
  <c r="V155" i="4"/>
  <c r="B156" i="4"/>
  <c r="F156" i="4"/>
  <c r="J156" i="4"/>
  <c r="N156" i="4"/>
  <c r="R156" i="4"/>
  <c r="V156" i="4"/>
  <c r="B157" i="4"/>
  <c r="F157" i="4"/>
  <c r="J157" i="4"/>
  <c r="N157" i="4"/>
  <c r="R157" i="4"/>
  <c r="V157" i="4"/>
  <c r="C1" i="5"/>
  <c r="J1" i="5"/>
  <c r="N1" i="5" s="1"/>
  <c r="Q1" i="5"/>
  <c r="C2" i="5"/>
  <c r="J2" i="5"/>
  <c r="R2" i="5"/>
  <c r="B150" i="5"/>
  <c r="F150" i="5"/>
  <c r="J150" i="5"/>
  <c r="N150" i="5"/>
  <c r="R150" i="5"/>
  <c r="V150" i="5"/>
  <c r="B151" i="5"/>
  <c r="F151" i="5"/>
  <c r="J151" i="5"/>
  <c r="N151" i="5"/>
  <c r="R151" i="5"/>
  <c r="V151" i="5"/>
  <c r="B152" i="5"/>
  <c r="F152" i="5"/>
  <c r="J152" i="5"/>
  <c r="N152" i="5"/>
  <c r="R152" i="5"/>
  <c r="V152" i="5"/>
  <c r="B153" i="5"/>
  <c r="F153" i="5"/>
  <c r="J153" i="5"/>
  <c r="N153" i="5"/>
  <c r="R153" i="5"/>
  <c r="V153" i="5"/>
  <c r="B154" i="5"/>
  <c r="F154" i="5"/>
  <c r="J154" i="5"/>
  <c r="N154" i="5"/>
  <c r="R154" i="5"/>
  <c r="V154" i="5"/>
  <c r="B155" i="5"/>
  <c r="F155" i="5"/>
  <c r="J155" i="5"/>
  <c r="N155" i="5"/>
  <c r="R155" i="5"/>
  <c r="V155" i="5"/>
  <c r="B156" i="5"/>
  <c r="F156" i="5"/>
  <c r="J156" i="5"/>
  <c r="N156" i="5"/>
  <c r="R156" i="5"/>
  <c r="V156" i="5"/>
  <c r="B157" i="5"/>
  <c r="F157" i="5"/>
  <c r="J157" i="5"/>
  <c r="N157" i="5"/>
  <c r="R157" i="5"/>
  <c r="V157" i="5"/>
  <c r="C1" i="6"/>
  <c r="J1" i="6"/>
  <c r="N1" i="6" s="1"/>
  <c r="Q1" i="6"/>
  <c r="C2" i="6"/>
  <c r="J2" i="6"/>
  <c r="R2" i="6"/>
  <c r="B150" i="6"/>
  <c r="F150" i="6"/>
  <c r="J150" i="6"/>
  <c r="N150" i="6"/>
  <c r="R150" i="6"/>
  <c r="V150" i="6"/>
  <c r="B151" i="6"/>
  <c r="F151" i="6"/>
  <c r="J151" i="6"/>
  <c r="N151" i="6"/>
  <c r="R151" i="6"/>
  <c r="V151" i="6"/>
  <c r="B152" i="6"/>
  <c r="F152" i="6"/>
  <c r="J152" i="6"/>
  <c r="N152" i="6"/>
  <c r="R152" i="6"/>
  <c r="V152" i="6"/>
  <c r="B153" i="6"/>
  <c r="F153" i="6"/>
  <c r="J153" i="6"/>
  <c r="N153" i="6"/>
  <c r="R153" i="6"/>
  <c r="V153" i="6"/>
  <c r="B154" i="6"/>
  <c r="F154" i="6"/>
  <c r="J154" i="6"/>
  <c r="N154" i="6"/>
  <c r="R154" i="6"/>
  <c r="V154" i="6"/>
  <c r="B155" i="6"/>
  <c r="F155" i="6"/>
  <c r="J155" i="6"/>
  <c r="N155" i="6"/>
  <c r="R155" i="6"/>
  <c r="V155" i="6"/>
  <c r="B156" i="6"/>
  <c r="F156" i="6"/>
  <c r="J156" i="6"/>
  <c r="N156" i="6"/>
  <c r="R156" i="6"/>
  <c r="V156" i="6"/>
  <c r="B157" i="6"/>
  <c r="F157" i="6"/>
  <c r="J157" i="6"/>
  <c r="N157" i="6"/>
  <c r="R157" i="6"/>
  <c r="V157" i="6"/>
  <c r="C1" i="7"/>
  <c r="J1" i="7"/>
  <c r="N1" i="7" s="1"/>
  <c r="Q1" i="7"/>
  <c r="C2" i="7"/>
  <c r="J2" i="7"/>
  <c r="R2" i="7"/>
  <c r="B150" i="7"/>
  <c r="F150" i="7"/>
  <c r="J150" i="7"/>
  <c r="N150" i="7"/>
  <c r="R150" i="7"/>
  <c r="V150" i="7"/>
  <c r="B151" i="7"/>
  <c r="F151" i="7"/>
  <c r="J151" i="7"/>
  <c r="N151" i="7"/>
  <c r="R151" i="7"/>
  <c r="V151" i="7"/>
  <c r="B152" i="7"/>
  <c r="F152" i="7"/>
  <c r="J152" i="7"/>
  <c r="N152" i="7"/>
  <c r="R152" i="7"/>
  <c r="V152" i="7"/>
  <c r="B153" i="7"/>
  <c r="F153" i="7"/>
  <c r="J153" i="7"/>
  <c r="N153" i="7"/>
  <c r="R153" i="7"/>
  <c r="V153" i="7"/>
  <c r="B154" i="7"/>
  <c r="F154" i="7"/>
  <c r="J154" i="7"/>
  <c r="N154" i="7"/>
  <c r="R154" i="7"/>
  <c r="V154" i="7"/>
  <c r="B155" i="7"/>
  <c r="F155" i="7"/>
  <c r="J155" i="7"/>
  <c r="N155" i="7"/>
  <c r="R155" i="7"/>
  <c r="V155" i="7"/>
  <c r="B156" i="7"/>
  <c r="F156" i="7"/>
  <c r="J156" i="7"/>
  <c r="N156" i="7"/>
  <c r="R156" i="7"/>
  <c r="V156" i="7"/>
  <c r="B157" i="7"/>
  <c r="F157" i="7"/>
  <c r="J157" i="7"/>
  <c r="N157" i="7"/>
  <c r="R157" i="7"/>
  <c r="V157" i="7"/>
  <c r="C1" i="8"/>
  <c r="J1" i="8"/>
  <c r="N1" i="8" s="1"/>
  <c r="Q1" i="8"/>
  <c r="C2" i="8"/>
  <c r="J2" i="8"/>
  <c r="R2" i="8"/>
  <c r="B150" i="8"/>
  <c r="F150" i="8"/>
  <c r="J150" i="8"/>
  <c r="N150" i="8"/>
  <c r="R150" i="8"/>
  <c r="V150" i="8"/>
  <c r="B151" i="8"/>
  <c r="F151" i="8"/>
  <c r="J151" i="8"/>
  <c r="N151" i="8"/>
  <c r="R151" i="8"/>
  <c r="V151" i="8"/>
  <c r="B152" i="8"/>
  <c r="F152" i="8"/>
  <c r="J152" i="8"/>
  <c r="N152" i="8"/>
  <c r="R152" i="8"/>
  <c r="V152" i="8"/>
  <c r="B153" i="8"/>
  <c r="F153" i="8"/>
  <c r="J153" i="8"/>
  <c r="N153" i="8"/>
  <c r="R153" i="8"/>
  <c r="V153" i="8"/>
  <c r="B154" i="8"/>
  <c r="F154" i="8"/>
  <c r="J154" i="8"/>
  <c r="N154" i="8"/>
  <c r="R154" i="8"/>
  <c r="V154" i="8"/>
  <c r="B155" i="8"/>
  <c r="F155" i="8"/>
  <c r="J155" i="8"/>
  <c r="N155" i="8"/>
  <c r="R155" i="8"/>
  <c r="V155" i="8"/>
  <c r="B156" i="8"/>
  <c r="F156" i="8"/>
  <c r="J156" i="8"/>
  <c r="N156" i="8"/>
  <c r="R156" i="8"/>
  <c r="V156" i="8"/>
  <c r="B157" i="8"/>
  <c r="F157" i="8"/>
  <c r="J157" i="8"/>
  <c r="N157" i="8"/>
  <c r="R157" i="8"/>
  <c r="V157" i="8"/>
  <c r="C1" i="9"/>
  <c r="J1" i="9"/>
  <c r="N1" i="9" s="1"/>
  <c r="Q1" i="9"/>
  <c r="C2" i="9"/>
  <c r="J2" i="9"/>
  <c r="R2" i="9"/>
  <c r="B150" i="9"/>
  <c r="F150" i="9"/>
  <c r="J150" i="9"/>
  <c r="N150" i="9"/>
  <c r="R150" i="9"/>
  <c r="V150" i="9"/>
  <c r="B151" i="9"/>
  <c r="F151" i="9"/>
  <c r="J151" i="9"/>
  <c r="N151" i="9"/>
  <c r="R151" i="9"/>
  <c r="V151" i="9"/>
  <c r="B152" i="9"/>
  <c r="F152" i="9"/>
  <c r="J152" i="9"/>
  <c r="N152" i="9"/>
  <c r="R152" i="9"/>
  <c r="V152" i="9"/>
  <c r="B153" i="9"/>
  <c r="F153" i="9"/>
  <c r="J153" i="9"/>
  <c r="N153" i="9"/>
  <c r="R153" i="9"/>
  <c r="V153" i="9"/>
  <c r="B154" i="9"/>
  <c r="F154" i="9"/>
  <c r="J154" i="9"/>
  <c r="N154" i="9"/>
  <c r="R154" i="9"/>
  <c r="V154" i="9"/>
  <c r="B155" i="9"/>
  <c r="F155" i="9"/>
  <c r="J155" i="9"/>
  <c r="N155" i="9"/>
  <c r="R155" i="9"/>
  <c r="V155" i="9"/>
  <c r="B156" i="9"/>
  <c r="F156" i="9"/>
  <c r="J156" i="9"/>
  <c r="N156" i="9"/>
  <c r="R156" i="9"/>
  <c r="V156" i="9"/>
  <c r="B157" i="9"/>
  <c r="F157" i="9"/>
  <c r="J157" i="9"/>
  <c r="N157" i="9"/>
  <c r="R157" i="9"/>
  <c r="V157" i="9"/>
  <c r="C1" i="10"/>
  <c r="J1" i="10"/>
  <c r="N1" i="10" s="1"/>
  <c r="Q1" i="10"/>
  <c r="C2" i="10"/>
  <c r="J2" i="10"/>
  <c r="R2" i="10"/>
  <c r="B150" i="10"/>
  <c r="F150" i="10"/>
  <c r="J150" i="10"/>
  <c r="N150" i="10"/>
  <c r="R150" i="10"/>
  <c r="V150" i="10"/>
  <c r="B151" i="10"/>
  <c r="F151" i="10"/>
  <c r="J151" i="10"/>
  <c r="N151" i="10"/>
  <c r="R151" i="10"/>
  <c r="V151" i="10"/>
  <c r="B152" i="10"/>
  <c r="F152" i="10"/>
  <c r="J152" i="10"/>
  <c r="N152" i="10"/>
  <c r="R152" i="10"/>
  <c r="V152" i="10"/>
  <c r="B153" i="10"/>
  <c r="F153" i="10"/>
  <c r="J153" i="10"/>
  <c r="N153" i="10"/>
  <c r="R153" i="10"/>
  <c r="V153" i="10"/>
  <c r="B154" i="10"/>
  <c r="F154" i="10"/>
  <c r="J154" i="10"/>
  <c r="N154" i="10"/>
  <c r="R154" i="10"/>
  <c r="V154" i="10"/>
  <c r="B155" i="10"/>
  <c r="F155" i="10"/>
  <c r="J155" i="10"/>
  <c r="N155" i="10"/>
  <c r="R155" i="10"/>
  <c r="V155" i="10"/>
  <c r="B156" i="10"/>
  <c r="F156" i="10"/>
  <c r="J156" i="10"/>
  <c r="N156" i="10"/>
  <c r="R156" i="10"/>
  <c r="V156" i="10"/>
  <c r="B157" i="10"/>
  <c r="F157" i="10"/>
  <c r="J157" i="10"/>
  <c r="N157" i="10"/>
  <c r="R157" i="10"/>
  <c r="V157" i="10"/>
  <c r="C1" i="11"/>
  <c r="J1" i="11"/>
  <c r="N1" i="11" s="1"/>
  <c r="Q1" i="11"/>
  <c r="C2" i="11"/>
  <c r="J2" i="11"/>
  <c r="R2" i="11"/>
  <c r="B150" i="11"/>
  <c r="F150" i="11"/>
  <c r="J150" i="11"/>
  <c r="N150" i="11"/>
  <c r="R150" i="11"/>
  <c r="V150" i="11"/>
  <c r="B151" i="11"/>
  <c r="F151" i="11"/>
  <c r="J151" i="11"/>
  <c r="N151" i="11"/>
  <c r="R151" i="11"/>
  <c r="V151" i="11"/>
  <c r="B152" i="11"/>
  <c r="F152" i="11"/>
  <c r="J152" i="11"/>
  <c r="N152" i="11"/>
  <c r="R152" i="11"/>
  <c r="V152" i="11"/>
  <c r="B153" i="11"/>
  <c r="F153" i="11"/>
  <c r="J153" i="11"/>
  <c r="N153" i="11"/>
  <c r="R153" i="11"/>
  <c r="V153" i="11"/>
  <c r="B154" i="11"/>
  <c r="F154" i="11"/>
  <c r="J154" i="11"/>
  <c r="N154" i="11"/>
  <c r="R154" i="11"/>
  <c r="V154" i="11"/>
  <c r="B155" i="11"/>
  <c r="F155" i="11"/>
  <c r="J155" i="11"/>
  <c r="N155" i="11"/>
  <c r="R155" i="11"/>
  <c r="V155" i="11"/>
  <c r="B156" i="11"/>
  <c r="F156" i="11"/>
  <c r="J156" i="11"/>
  <c r="N156" i="11"/>
  <c r="R156" i="11"/>
  <c r="V156" i="11"/>
  <c r="B157" i="11"/>
  <c r="F157" i="11"/>
  <c r="J157" i="11"/>
  <c r="N157" i="11"/>
  <c r="R157" i="11"/>
  <c r="V157" i="11"/>
  <c r="C1" i="12"/>
  <c r="J1" i="12"/>
  <c r="N1" i="12" s="1"/>
  <c r="Q1" i="12"/>
  <c r="C2" i="12"/>
  <c r="J2" i="12"/>
  <c r="R2" i="12"/>
  <c r="B150" i="12"/>
  <c r="F150" i="12"/>
  <c r="J150" i="12"/>
  <c r="N150" i="12"/>
  <c r="R150" i="12"/>
  <c r="V150" i="12"/>
  <c r="B151" i="12"/>
  <c r="F151" i="12"/>
  <c r="J151" i="12"/>
  <c r="N151" i="12"/>
  <c r="R151" i="12"/>
  <c r="V151" i="12"/>
  <c r="B152" i="12"/>
  <c r="F152" i="12"/>
  <c r="J152" i="12"/>
  <c r="N152" i="12"/>
  <c r="R152" i="12"/>
  <c r="V152" i="12"/>
  <c r="B153" i="12"/>
  <c r="F153" i="12"/>
  <c r="J153" i="12"/>
  <c r="N153" i="12"/>
  <c r="R153" i="12"/>
  <c r="V153" i="12"/>
  <c r="B154" i="12"/>
  <c r="F154" i="12"/>
  <c r="J154" i="12"/>
  <c r="N154" i="12"/>
  <c r="R154" i="12"/>
  <c r="V154" i="12"/>
  <c r="B155" i="12"/>
  <c r="F155" i="12"/>
  <c r="J155" i="12"/>
  <c r="N155" i="12"/>
  <c r="R155" i="12"/>
  <c r="V155" i="12"/>
  <c r="B156" i="12"/>
  <c r="F156" i="12"/>
  <c r="J156" i="12"/>
  <c r="N156" i="12"/>
  <c r="R156" i="12"/>
  <c r="V156" i="12"/>
  <c r="B157" i="12"/>
  <c r="F157" i="12"/>
  <c r="J157" i="12"/>
  <c r="N157" i="12"/>
  <c r="R157" i="12"/>
  <c r="V157" i="12"/>
  <c r="J1" i="13"/>
  <c r="N1" i="13" s="1"/>
  <c r="Q1" i="13"/>
  <c r="C2" i="13"/>
  <c r="J2" i="13"/>
  <c r="R2" i="13"/>
  <c r="B150" i="13"/>
  <c r="F150" i="13"/>
  <c r="J150" i="13"/>
  <c r="N150" i="13"/>
  <c r="R150" i="13"/>
  <c r="V150" i="13"/>
  <c r="B151" i="13"/>
  <c r="F151" i="13"/>
  <c r="J151" i="13"/>
  <c r="N151" i="13"/>
  <c r="R151" i="13"/>
  <c r="V151" i="13"/>
  <c r="B152" i="13"/>
  <c r="F152" i="13"/>
  <c r="J152" i="13"/>
  <c r="N152" i="13"/>
  <c r="R152" i="13"/>
  <c r="V152" i="13"/>
  <c r="B153" i="13"/>
  <c r="F153" i="13"/>
  <c r="J153" i="13"/>
  <c r="N153" i="13"/>
  <c r="R153" i="13"/>
  <c r="V153" i="13"/>
  <c r="B154" i="13"/>
  <c r="F154" i="13"/>
  <c r="J154" i="13"/>
  <c r="N154" i="13"/>
  <c r="R154" i="13"/>
  <c r="V154" i="13"/>
  <c r="B155" i="13"/>
  <c r="F155" i="13"/>
  <c r="J155" i="13"/>
  <c r="N155" i="13"/>
  <c r="R155" i="13"/>
  <c r="V155" i="13"/>
  <c r="B156" i="13"/>
  <c r="F156" i="13"/>
  <c r="J156" i="13"/>
  <c r="N156" i="13"/>
  <c r="R156" i="13"/>
  <c r="V156" i="13"/>
  <c r="B157" i="13"/>
  <c r="F157" i="13"/>
  <c r="J157" i="13"/>
  <c r="N157" i="13"/>
  <c r="R157" i="13"/>
  <c r="V157" i="13"/>
  <c r="C1" i="14"/>
  <c r="J1" i="14"/>
  <c r="N1" i="14" s="1"/>
  <c r="Q1" i="14"/>
  <c r="C2" i="14"/>
  <c r="J2" i="14"/>
  <c r="R2" i="14"/>
  <c r="B150" i="14"/>
  <c r="F150" i="14"/>
  <c r="J150" i="14"/>
  <c r="N150" i="14"/>
  <c r="R150" i="14"/>
  <c r="V150" i="14"/>
  <c r="B151" i="14"/>
  <c r="F151" i="14"/>
  <c r="J151" i="14"/>
  <c r="N151" i="14"/>
  <c r="R151" i="14"/>
  <c r="V151" i="14"/>
  <c r="B152" i="14"/>
  <c r="F152" i="14"/>
  <c r="J152" i="14"/>
  <c r="N152" i="14"/>
  <c r="R152" i="14"/>
  <c r="V152" i="14"/>
  <c r="B153" i="14"/>
  <c r="F153" i="14"/>
  <c r="J153" i="14"/>
  <c r="N153" i="14"/>
  <c r="R153" i="14"/>
  <c r="V153" i="14"/>
  <c r="B154" i="14"/>
  <c r="F154" i="14"/>
  <c r="J154" i="14"/>
  <c r="N154" i="14"/>
  <c r="R154" i="14"/>
  <c r="V154" i="14"/>
  <c r="B155" i="14"/>
  <c r="F155" i="14"/>
  <c r="J155" i="14"/>
  <c r="N155" i="14"/>
  <c r="R155" i="14"/>
  <c r="V155" i="14"/>
  <c r="B156" i="14"/>
  <c r="F156" i="14"/>
  <c r="J156" i="14"/>
  <c r="N156" i="14"/>
  <c r="R156" i="14"/>
  <c r="V156" i="14"/>
  <c r="B157" i="14"/>
  <c r="F157" i="14"/>
  <c r="J157" i="14"/>
  <c r="N157" i="14"/>
  <c r="R157" i="14"/>
  <c r="V157" i="14"/>
  <c r="C1" i="15"/>
  <c r="J1" i="15"/>
  <c r="N1" i="15" s="1"/>
  <c r="Q1" i="15"/>
  <c r="C2" i="15"/>
  <c r="J2" i="15"/>
  <c r="R2" i="15"/>
  <c r="B150" i="15"/>
  <c r="F150" i="15"/>
  <c r="J150" i="15"/>
  <c r="N150" i="15"/>
  <c r="R150" i="15"/>
  <c r="V150" i="15"/>
  <c r="B151" i="15"/>
  <c r="F151" i="15"/>
  <c r="J151" i="15"/>
  <c r="N151" i="15"/>
  <c r="R151" i="15"/>
  <c r="V151" i="15"/>
  <c r="B152" i="15"/>
  <c r="F152" i="15"/>
  <c r="J152" i="15"/>
  <c r="N152" i="15"/>
  <c r="R152" i="15"/>
  <c r="V152" i="15"/>
  <c r="B153" i="15"/>
  <c r="F153" i="15"/>
  <c r="J153" i="15"/>
  <c r="N153" i="15"/>
  <c r="R153" i="15"/>
  <c r="V153" i="15"/>
  <c r="B154" i="15"/>
  <c r="F154" i="15"/>
  <c r="J154" i="15"/>
  <c r="N154" i="15"/>
  <c r="R154" i="15"/>
  <c r="V154" i="15"/>
  <c r="B155" i="15"/>
  <c r="F155" i="15"/>
  <c r="J155" i="15"/>
  <c r="N155" i="15"/>
  <c r="R155" i="15"/>
  <c r="V155" i="15"/>
  <c r="B156" i="15"/>
  <c r="F156" i="15"/>
  <c r="J156" i="15"/>
  <c r="N156" i="15"/>
  <c r="R156" i="15"/>
  <c r="V156" i="15"/>
  <c r="B157" i="15"/>
  <c r="F157" i="15"/>
  <c r="J157" i="15"/>
  <c r="N157" i="15"/>
  <c r="R157" i="15"/>
  <c r="V157" i="15"/>
  <c r="C1" i="16"/>
  <c r="J1" i="16"/>
  <c r="N1" i="16" s="1"/>
  <c r="Q1" i="16"/>
  <c r="C2" i="16"/>
  <c r="J2" i="16"/>
  <c r="R2" i="16"/>
  <c r="B150" i="16"/>
  <c r="F150" i="16"/>
  <c r="J150" i="16"/>
  <c r="N150" i="16"/>
  <c r="R150" i="16"/>
  <c r="V150" i="16"/>
  <c r="B151" i="16"/>
  <c r="F151" i="16"/>
  <c r="J151" i="16"/>
  <c r="N151" i="16"/>
  <c r="R151" i="16"/>
  <c r="V151" i="16"/>
  <c r="B152" i="16"/>
  <c r="F152" i="16"/>
  <c r="J152" i="16"/>
  <c r="N152" i="16"/>
  <c r="R152" i="16"/>
  <c r="V152" i="16"/>
  <c r="B153" i="16"/>
  <c r="F153" i="16"/>
  <c r="J153" i="16"/>
  <c r="N153" i="16"/>
  <c r="R153" i="16"/>
  <c r="V153" i="16"/>
  <c r="B154" i="16"/>
  <c r="F154" i="16"/>
  <c r="J154" i="16"/>
  <c r="N154" i="16"/>
  <c r="R154" i="16"/>
  <c r="V154" i="16"/>
  <c r="B155" i="16"/>
  <c r="F155" i="16"/>
  <c r="J155" i="16"/>
  <c r="N155" i="16"/>
  <c r="R155" i="16"/>
  <c r="V155" i="16"/>
  <c r="B156" i="16"/>
  <c r="F156" i="16"/>
  <c r="J156" i="16"/>
  <c r="N156" i="16"/>
  <c r="R156" i="16"/>
  <c r="V156" i="16"/>
  <c r="B157" i="16"/>
  <c r="F157" i="16"/>
  <c r="J157" i="16"/>
  <c r="N157" i="16"/>
  <c r="R157" i="16"/>
  <c r="V157" i="16"/>
  <c r="C1" i="17"/>
  <c r="J1" i="17"/>
  <c r="N1" i="17" s="1"/>
  <c r="Q1" i="17"/>
  <c r="C2" i="17"/>
  <c r="J2" i="17"/>
  <c r="R2" i="17"/>
  <c r="B150" i="17"/>
  <c r="F150" i="17"/>
  <c r="J150" i="17"/>
  <c r="N150" i="17"/>
  <c r="R150" i="17"/>
  <c r="V150" i="17"/>
  <c r="B151" i="17"/>
  <c r="F151" i="17"/>
  <c r="J151" i="17"/>
  <c r="N151" i="17"/>
  <c r="R151" i="17"/>
  <c r="V151" i="17"/>
  <c r="B152" i="17"/>
  <c r="F152" i="17"/>
  <c r="J152" i="17"/>
  <c r="N152" i="17"/>
  <c r="R152" i="17"/>
  <c r="V152" i="17"/>
  <c r="B153" i="17"/>
  <c r="F153" i="17"/>
  <c r="J153" i="17"/>
  <c r="N153" i="17"/>
  <c r="R153" i="17"/>
  <c r="V153" i="17"/>
  <c r="B154" i="17"/>
  <c r="F154" i="17"/>
  <c r="J154" i="17"/>
  <c r="N154" i="17"/>
  <c r="R154" i="17"/>
  <c r="V154" i="17"/>
  <c r="B155" i="17"/>
  <c r="F155" i="17"/>
  <c r="J155" i="17"/>
  <c r="N155" i="17"/>
  <c r="R155" i="17"/>
  <c r="V155" i="17"/>
  <c r="B156" i="17"/>
  <c r="F156" i="17"/>
  <c r="J156" i="17"/>
  <c r="N156" i="17"/>
  <c r="R156" i="17"/>
  <c r="V156" i="17"/>
  <c r="B157" i="17"/>
  <c r="F157" i="17"/>
  <c r="J157" i="17"/>
  <c r="N157" i="17"/>
  <c r="R157" i="17"/>
  <c r="V157" i="17"/>
  <c r="C1" i="18"/>
  <c r="J1" i="18"/>
  <c r="N1" i="18" s="1"/>
  <c r="Q1" i="18"/>
  <c r="C2" i="18"/>
  <c r="J2" i="18"/>
  <c r="R2" i="18"/>
  <c r="B150" i="18"/>
  <c r="F150" i="18"/>
  <c r="J150" i="18"/>
  <c r="N150" i="18"/>
  <c r="R150" i="18"/>
  <c r="V150" i="18"/>
  <c r="B151" i="18"/>
  <c r="F151" i="18"/>
  <c r="J151" i="18"/>
  <c r="N151" i="18"/>
  <c r="R151" i="18"/>
  <c r="V151" i="18"/>
  <c r="B152" i="18"/>
  <c r="F152" i="18"/>
  <c r="J152" i="18"/>
  <c r="N152" i="18"/>
  <c r="R152" i="18"/>
  <c r="V152" i="18"/>
  <c r="B153" i="18"/>
  <c r="F153" i="18"/>
  <c r="J153" i="18"/>
  <c r="N153" i="18"/>
  <c r="R153" i="18"/>
  <c r="V153" i="18"/>
  <c r="B154" i="18"/>
  <c r="F154" i="18"/>
  <c r="J154" i="18"/>
  <c r="N154" i="18"/>
  <c r="R154" i="18"/>
  <c r="V154" i="18"/>
  <c r="B155" i="18"/>
  <c r="F155" i="18"/>
  <c r="J155" i="18"/>
  <c r="N155" i="18"/>
  <c r="R155" i="18"/>
  <c r="V155" i="18"/>
  <c r="B156" i="18"/>
  <c r="F156" i="18"/>
  <c r="J156" i="18"/>
  <c r="N156" i="18"/>
  <c r="R156" i="18"/>
  <c r="V156" i="18"/>
  <c r="B157" i="18"/>
  <c r="F157" i="18"/>
  <c r="J157" i="18"/>
  <c r="N157" i="18"/>
  <c r="R157" i="18"/>
  <c r="V157" i="18"/>
  <c r="C1" i="19"/>
  <c r="J1" i="19"/>
  <c r="N1" i="19" s="1"/>
  <c r="Q1" i="19"/>
  <c r="C2" i="19"/>
  <c r="J2" i="19"/>
  <c r="R2" i="19"/>
  <c r="B150" i="19"/>
  <c r="F150" i="19"/>
  <c r="J150" i="19"/>
  <c r="N150" i="19"/>
  <c r="R150" i="19"/>
  <c r="V150" i="19"/>
  <c r="B151" i="19"/>
  <c r="F151" i="19"/>
  <c r="J151" i="19"/>
  <c r="N151" i="19"/>
  <c r="R151" i="19"/>
  <c r="V151" i="19"/>
  <c r="B152" i="19"/>
  <c r="F152" i="19"/>
  <c r="J152" i="19"/>
  <c r="N152" i="19"/>
  <c r="R152" i="19"/>
  <c r="V152" i="19"/>
  <c r="B153" i="19"/>
  <c r="F153" i="19"/>
  <c r="J153" i="19"/>
  <c r="N153" i="19"/>
  <c r="R153" i="19"/>
  <c r="V153" i="19"/>
  <c r="B154" i="19"/>
  <c r="F154" i="19"/>
  <c r="J154" i="19"/>
  <c r="N154" i="19"/>
  <c r="R154" i="19"/>
  <c r="V154" i="19"/>
  <c r="B155" i="19"/>
  <c r="F155" i="19"/>
  <c r="J155" i="19"/>
  <c r="N155" i="19"/>
  <c r="R155" i="19"/>
  <c r="V155" i="19"/>
  <c r="B156" i="19"/>
  <c r="F156" i="19"/>
  <c r="J156" i="19"/>
  <c r="N156" i="19"/>
  <c r="R156" i="19"/>
  <c r="V156" i="19"/>
  <c r="B157" i="19"/>
  <c r="F157" i="19"/>
  <c r="J157" i="19"/>
  <c r="N157" i="19"/>
  <c r="R157" i="19"/>
  <c r="V157" i="19"/>
  <c r="C1" i="20"/>
  <c r="J1" i="20"/>
  <c r="N1" i="20" s="1"/>
  <c r="Q1" i="20"/>
  <c r="C2" i="20"/>
  <c r="J2" i="20"/>
  <c r="R2" i="20"/>
  <c r="B150" i="20"/>
  <c r="F150" i="20"/>
  <c r="J150" i="20"/>
  <c r="N150" i="20"/>
  <c r="R150" i="20"/>
  <c r="V150" i="20"/>
  <c r="B151" i="20"/>
  <c r="F151" i="20"/>
  <c r="J151" i="20"/>
  <c r="N151" i="20"/>
  <c r="R151" i="20"/>
  <c r="V151" i="20"/>
  <c r="B152" i="20"/>
  <c r="F152" i="20"/>
  <c r="J152" i="20"/>
  <c r="N152" i="20"/>
  <c r="R152" i="20"/>
  <c r="V152" i="20"/>
  <c r="B153" i="20"/>
  <c r="F153" i="20"/>
  <c r="J153" i="20"/>
  <c r="N153" i="20"/>
  <c r="R153" i="20"/>
  <c r="V153" i="20"/>
  <c r="B154" i="20"/>
  <c r="F154" i="20"/>
  <c r="J154" i="20"/>
  <c r="N154" i="20"/>
  <c r="R154" i="20"/>
  <c r="V154" i="20"/>
  <c r="B155" i="20"/>
  <c r="F155" i="20"/>
  <c r="J155" i="20"/>
  <c r="N155" i="20"/>
  <c r="R155" i="20"/>
  <c r="V155" i="20"/>
  <c r="B156" i="20"/>
  <c r="F156" i="20"/>
  <c r="J156" i="20"/>
  <c r="N156" i="20"/>
  <c r="R156" i="20"/>
  <c r="V156" i="20"/>
  <c r="B157" i="20"/>
  <c r="F157" i="20"/>
  <c r="J157" i="20"/>
  <c r="N157" i="20"/>
  <c r="R157" i="20"/>
  <c r="V157" i="20"/>
  <c r="C1" i="21"/>
  <c r="J1" i="21"/>
  <c r="N1" i="21" s="1"/>
  <c r="Q1" i="21"/>
  <c r="C2" i="21"/>
  <c r="J2" i="21"/>
  <c r="R2" i="21"/>
  <c r="B150" i="21"/>
  <c r="F150" i="21"/>
  <c r="J150" i="21"/>
  <c r="N150" i="21"/>
  <c r="R150" i="21"/>
  <c r="V150" i="21"/>
  <c r="B151" i="21"/>
  <c r="F151" i="21"/>
  <c r="J151" i="21"/>
  <c r="N151" i="21"/>
  <c r="R151" i="21"/>
  <c r="V151" i="21"/>
  <c r="B152" i="21"/>
  <c r="F152" i="21"/>
  <c r="J152" i="21"/>
  <c r="N152" i="21"/>
  <c r="R152" i="21"/>
  <c r="V152" i="21"/>
  <c r="B153" i="21"/>
  <c r="F153" i="21"/>
  <c r="J153" i="21"/>
  <c r="N153" i="21"/>
  <c r="R153" i="21"/>
  <c r="V153" i="21"/>
  <c r="B154" i="21"/>
  <c r="F154" i="21"/>
  <c r="J154" i="21"/>
  <c r="N154" i="21"/>
  <c r="R154" i="21"/>
  <c r="V154" i="21"/>
  <c r="B155" i="21"/>
  <c r="F155" i="21"/>
  <c r="J155" i="21"/>
  <c r="N155" i="21"/>
  <c r="R155" i="21"/>
  <c r="V155" i="21"/>
  <c r="B156" i="21"/>
  <c r="F156" i="21"/>
  <c r="J156" i="21"/>
  <c r="N156" i="21"/>
  <c r="R156" i="21"/>
  <c r="V156" i="21"/>
  <c r="B157" i="21"/>
  <c r="F157" i="21"/>
  <c r="J157" i="21"/>
  <c r="N157" i="21"/>
  <c r="R157" i="21"/>
  <c r="V157" i="21"/>
  <c r="C1" i="22"/>
  <c r="J1" i="22"/>
  <c r="N1" i="22" s="1"/>
  <c r="Q1" i="22"/>
  <c r="C2" i="22"/>
  <c r="J2" i="22"/>
  <c r="R2" i="22"/>
  <c r="B150" i="22"/>
  <c r="F150" i="22"/>
  <c r="J150" i="22"/>
  <c r="N150" i="22"/>
  <c r="R150" i="22"/>
  <c r="V150" i="22"/>
  <c r="B151" i="22"/>
  <c r="F151" i="22"/>
  <c r="J151" i="22"/>
  <c r="N151" i="22"/>
  <c r="R151" i="22"/>
  <c r="V151" i="22"/>
  <c r="B152" i="22"/>
  <c r="F152" i="22"/>
  <c r="J152" i="22"/>
  <c r="N152" i="22"/>
  <c r="R152" i="22"/>
  <c r="V152" i="22"/>
  <c r="B153" i="22"/>
  <c r="F153" i="22"/>
  <c r="J153" i="22"/>
  <c r="N153" i="22"/>
  <c r="R153" i="22"/>
  <c r="V153" i="22"/>
  <c r="B154" i="22"/>
  <c r="F154" i="22"/>
  <c r="J154" i="22"/>
  <c r="N154" i="22"/>
  <c r="R154" i="22"/>
  <c r="V154" i="22"/>
  <c r="B155" i="22"/>
  <c r="F155" i="22"/>
  <c r="J155" i="22"/>
  <c r="N155" i="22"/>
  <c r="R155" i="22"/>
  <c r="V155" i="22"/>
  <c r="B156" i="22"/>
  <c r="F156" i="22"/>
  <c r="J156" i="22"/>
  <c r="N156" i="22"/>
  <c r="R156" i="22"/>
  <c r="V156" i="22"/>
  <c r="B157" i="22"/>
  <c r="F157" i="22"/>
  <c r="J157" i="22"/>
  <c r="N157" i="22"/>
  <c r="R157" i="22"/>
  <c r="V157" i="22"/>
  <c r="C1" i="23"/>
  <c r="J1" i="23"/>
  <c r="N1" i="23" s="1"/>
  <c r="Q1" i="23"/>
  <c r="C2" i="23"/>
  <c r="J2" i="23"/>
  <c r="R2" i="23"/>
  <c r="B150" i="23"/>
  <c r="F150" i="23"/>
  <c r="J150" i="23"/>
  <c r="N150" i="23"/>
  <c r="R150" i="23"/>
  <c r="V150" i="23"/>
  <c r="B151" i="23"/>
  <c r="F151" i="23"/>
  <c r="J151" i="23"/>
  <c r="N151" i="23"/>
  <c r="R151" i="23"/>
  <c r="V151" i="23"/>
  <c r="B152" i="23"/>
  <c r="F152" i="23"/>
  <c r="J152" i="23"/>
  <c r="N152" i="23"/>
  <c r="R152" i="23"/>
  <c r="V152" i="23"/>
  <c r="B153" i="23"/>
  <c r="F153" i="23"/>
  <c r="J153" i="23"/>
  <c r="N153" i="23"/>
  <c r="R153" i="23"/>
  <c r="V153" i="23"/>
  <c r="B154" i="23"/>
  <c r="F154" i="23"/>
  <c r="J154" i="23"/>
  <c r="N154" i="23"/>
  <c r="R154" i="23"/>
  <c r="V154" i="23"/>
  <c r="B155" i="23"/>
  <c r="F155" i="23"/>
  <c r="J155" i="23"/>
  <c r="N155" i="23"/>
  <c r="R155" i="23"/>
  <c r="V155" i="23"/>
  <c r="B156" i="23"/>
  <c r="F156" i="23"/>
  <c r="J156" i="23"/>
  <c r="N156" i="23"/>
  <c r="R156" i="23"/>
  <c r="V156" i="23"/>
  <c r="B157" i="23"/>
  <c r="F157" i="23"/>
  <c r="J157" i="23"/>
  <c r="N157" i="23"/>
  <c r="R157" i="23"/>
  <c r="V157" i="23"/>
  <c r="B150" i="24"/>
  <c r="F150" i="24"/>
  <c r="J150" i="24"/>
  <c r="N150" i="24"/>
  <c r="R150" i="24"/>
  <c r="V150" i="24"/>
  <c r="B151" i="24"/>
  <c r="F151" i="24"/>
  <c r="J151" i="24"/>
  <c r="N151" i="24"/>
  <c r="R151" i="24"/>
  <c r="V151" i="24"/>
  <c r="B152" i="24"/>
  <c r="F152" i="24"/>
  <c r="J152" i="24"/>
  <c r="N152" i="24"/>
  <c r="R152" i="24"/>
  <c r="V152" i="24"/>
  <c r="B153" i="24"/>
  <c r="F153" i="24"/>
  <c r="J153" i="24"/>
  <c r="N153" i="24"/>
  <c r="R153" i="24"/>
  <c r="V153" i="24"/>
  <c r="B154" i="24"/>
  <c r="F154" i="24"/>
  <c r="J154" i="24"/>
  <c r="N154" i="24"/>
  <c r="R154" i="24"/>
  <c r="V154" i="24"/>
  <c r="B155" i="24"/>
  <c r="F155" i="24"/>
  <c r="J155" i="24"/>
  <c r="N155" i="24"/>
  <c r="R155" i="24"/>
  <c r="V155" i="24"/>
  <c r="B156" i="24"/>
  <c r="F156" i="24"/>
  <c r="J156" i="24"/>
  <c r="N156" i="24"/>
  <c r="R156" i="24"/>
  <c r="V156" i="24"/>
  <c r="B157" i="24"/>
  <c r="F157" i="24"/>
  <c r="J157" i="24"/>
  <c r="N157" i="24"/>
  <c r="R157" i="24"/>
  <c r="V157" i="24"/>
  <c r="C1" i="25"/>
  <c r="J1" i="25"/>
  <c r="N1" i="25" s="1"/>
  <c r="Q1" i="25"/>
  <c r="C2" i="25"/>
  <c r="J2" i="25"/>
  <c r="R2" i="25"/>
  <c r="B150" i="25"/>
  <c r="F150" i="25"/>
  <c r="J150" i="25"/>
  <c r="N150" i="25"/>
  <c r="R150" i="25"/>
  <c r="V150" i="25"/>
  <c r="B151" i="25"/>
  <c r="F151" i="25"/>
  <c r="J151" i="25"/>
  <c r="N151" i="25"/>
  <c r="R151" i="25"/>
  <c r="V151" i="25"/>
  <c r="B152" i="25"/>
  <c r="F152" i="25"/>
  <c r="J152" i="25"/>
  <c r="N152" i="25"/>
  <c r="R152" i="25"/>
  <c r="V152" i="25"/>
  <c r="B153" i="25"/>
  <c r="F153" i="25"/>
  <c r="J153" i="25"/>
  <c r="N153" i="25"/>
  <c r="R153" i="25"/>
  <c r="V153" i="25"/>
  <c r="B154" i="25"/>
  <c r="F154" i="25"/>
  <c r="J154" i="25"/>
  <c r="N154" i="25"/>
  <c r="R154" i="25"/>
  <c r="V154" i="25"/>
  <c r="B155" i="25"/>
  <c r="F155" i="25"/>
  <c r="J155" i="25"/>
  <c r="N155" i="25"/>
  <c r="R155" i="25"/>
  <c r="V155" i="25"/>
  <c r="B156" i="25"/>
  <c r="F156" i="25"/>
  <c r="J156" i="25"/>
  <c r="N156" i="25"/>
  <c r="R156" i="25"/>
  <c r="V156" i="25"/>
  <c r="B157" i="25"/>
  <c r="F157" i="25"/>
  <c r="J157" i="25"/>
  <c r="N157" i="25"/>
  <c r="R157" i="25"/>
  <c r="V157" i="25"/>
  <c r="C1" i="26"/>
  <c r="J1" i="26"/>
  <c r="N1" i="26" s="1"/>
  <c r="Q1" i="26"/>
  <c r="C2" i="26"/>
  <c r="J2" i="26"/>
  <c r="R2" i="26"/>
  <c r="B150" i="26"/>
  <c r="F150" i="26"/>
  <c r="J150" i="26"/>
  <c r="N150" i="26"/>
  <c r="R150" i="26"/>
  <c r="V150" i="26"/>
  <c r="B151" i="26"/>
  <c r="F151" i="26"/>
  <c r="J151" i="26"/>
  <c r="N151" i="26"/>
  <c r="R151" i="26"/>
  <c r="V151" i="26"/>
  <c r="B152" i="26"/>
  <c r="F152" i="26"/>
  <c r="J152" i="26"/>
  <c r="N152" i="26"/>
  <c r="R152" i="26"/>
  <c r="V152" i="26"/>
  <c r="B153" i="26"/>
  <c r="F153" i="26"/>
  <c r="J153" i="26"/>
  <c r="N153" i="26"/>
  <c r="R153" i="26"/>
  <c r="V153" i="26"/>
  <c r="B154" i="26"/>
  <c r="F154" i="26"/>
  <c r="J154" i="26"/>
  <c r="N154" i="26"/>
  <c r="R154" i="26"/>
  <c r="V154" i="26"/>
  <c r="B155" i="26"/>
  <c r="F155" i="26"/>
  <c r="J155" i="26"/>
  <c r="N155" i="26"/>
  <c r="R155" i="26"/>
  <c r="V155" i="26"/>
  <c r="B156" i="26"/>
  <c r="F156" i="26"/>
  <c r="J156" i="26"/>
  <c r="N156" i="26"/>
  <c r="R156" i="26"/>
  <c r="V156" i="26"/>
  <c r="B157" i="26"/>
  <c r="F157" i="26"/>
  <c r="J157" i="26"/>
  <c r="N157" i="26"/>
  <c r="R157" i="26"/>
  <c r="V157" i="26"/>
  <c r="C1" i="27"/>
  <c r="J1" i="27"/>
  <c r="N1" i="27" s="1"/>
  <c r="Q1" i="27"/>
  <c r="C2" i="27"/>
  <c r="J2" i="27"/>
  <c r="R2" i="27"/>
  <c r="B150" i="27"/>
  <c r="F150" i="27"/>
  <c r="J150" i="27"/>
  <c r="N150" i="27"/>
  <c r="R150" i="27"/>
  <c r="V150" i="27"/>
  <c r="B151" i="27"/>
  <c r="F151" i="27"/>
  <c r="J151" i="27"/>
  <c r="N151" i="27"/>
  <c r="R151" i="27"/>
  <c r="V151" i="27"/>
  <c r="B152" i="27"/>
  <c r="F152" i="27"/>
  <c r="J152" i="27"/>
  <c r="N152" i="27"/>
  <c r="R152" i="27"/>
  <c r="V152" i="27"/>
  <c r="B153" i="27"/>
  <c r="F153" i="27"/>
  <c r="J153" i="27"/>
  <c r="N153" i="27"/>
  <c r="R153" i="27"/>
  <c r="V153" i="27"/>
  <c r="B154" i="27"/>
  <c r="F154" i="27"/>
  <c r="J154" i="27"/>
  <c r="N154" i="27"/>
  <c r="R154" i="27"/>
  <c r="V154" i="27"/>
  <c r="B155" i="27"/>
  <c r="F155" i="27"/>
  <c r="J155" i="27"/>
  <c r="N155" i="27"/>
  <c r="R155" i="27"/>
  <c r="V155" i="27"/>
  <c r="B156" i="27"/>
  <c r="F156" i="27"/>
  <c r="J156" i="27"/>
  <c r="N156" i="27"/>
  <c r="R156" i="27"/>
  <c r="V156" i="27"/>
  <c r="B157" i="27"/>
  <c r="F157" i="27"/>
  <c r="J157" i="27"/>
  <c r="N157" i="27"/>
  <c r="R157" i="27"/>
  <c r="V157" i="27"/>
  <c r="C1" i="28"/>
  <c r="J1" i="28"/>
  <c r="N1" i="28" s="1"/>
  <c r="Q1" i="28"/>
  <c r="C2" i="28"/>
  <c r="J2" i="28"/>
  <c r="R2" i="28"/>
  <c r="B150" i="28"/>
  <c r="F150" i="28"/>
  <c r="J150" i="28"/>
  <c r="N150" i="28"/>
  <c r="R150" i="28"/>
  <c r="V150" i="28"/>
  <c r="B151" i="28"/>
  <c r="F151" i="28"/>
  <c r="J151" i="28"/>
  <c r="N151" i="28"/>
  <c r="R151" i="28"/>
  <c r="V151" i="28"/>
  <c r="B152" i="28"/>
  <c r="F152" i="28"/>
  <c r="J152" i="28"/>
  <c r="N152" i="28"/>
  <c r="R152" i="28"/>
  <c r="V152" i="28"/>
  <c r="B153" i="28"/>
  <c r="F153" i="28"/>
  <c r="J153" i="28"/>
  <c r="N153" i="28"/>
  <c r="R153" i="28"/>
  <c r="V153" i="28"/>
  <c r="B154" i="28"/>
  <c r="F154" i="28"/>
  <c r="J154" i="28"/>
  <c r="N154" i="28"/>
  <c r="R154" i="28"/>
  <c r="V154" i="28"/>
  <c r="B155" i="28"/>
  <c r="F155" i="28"/>
  <c r="J155" i="28"/>
  <c r="N155" i="28"/>
  <c r="R155" i="28"/>
  <c r="V155" i="28"/>
  <c r="B156" i="28"/>
  <c r="F156" i="28"/>
  <c r="J156" i="28"/>
  <c r="N156" i="28"/>
  <c r="R156" i="28"/>
  <c r="V156" i="28"/>
  <c r="B157" i="28"/>
  <c r="F157" i="28"/>
  <c r="J157" i="28"/>
  <c r="N157" i="28"/>
  <c r="R157" i="28"/>
  <c r="V157" i="28"/>
  <c r="C1" i="29"/>
  <c r="J1" i="29"/>
  <c r="N1" i="29" s="1"/>
  <c r="Q1" i="29"/>
  <c r="C2" i="29"/>
  <c r="J2" i="29"/>
  <c r="R2" i="29"/>
  <c r="B150" i="29"/>
  <c r="F150" i="29"/>
  <c r="J150" i="29"/>
  <c r="N150" i="29"/>
  <c r="R150" i="29"/>
  <c r="V150" i="29"/>
  <c r="B151" i="29"/>
  <c r="F151" i="29"/>
  <c r="J151" i="29"/>
  <c r="N151" i="29"/>
  <c r="R151" i="29"/>
  <c r="V151" i="29"/>
  <c r="B152" i="29"/>
  <c r="F152" i="29"/>
  <c r="J152" i="29"/>
  <c r="N152" i="29"/>
  <c r="R152" i="29"/>
  <c r="V152" i="29"/>
  <c r="B153" i="29"/>
  <c r="F153" i="29"/>
  <c r="J153" i="29"/>
  <c r="N153" i="29"/>
  <c r="R153" i="29"/>
  <c r="V153" i="29"/>
  <c r="B154" i="29"/>
  <c r="F154" i="29"/>
  <c r="J154" i="29"/>
  <c r="N154" i="29"/>
  <c r="R154" i="29"/>
  <c r="V154" i="29"/>
  <c r="B155" i="29"/>
  <c r="F155" i="29"/>
  <c r="J155" i="29"/>
  <c r="N155" i="29"/>
  <c r="R155" i="29"/>
  <c r="V155" i="29"/>
  <c r="B156" i="29"/>
  <c r="F156" i="29"/>
  <c r="J156" i="29"/>
  <c r="N156" i="29"/>
  <c r="R156" i="29"/>
  <c r="V156" i="29"/>
  <c r="B157" i="29"/>
  <c r="F157" i="29"/>
  <c r="J157" i="29"/>
  <c r="N157" i="29"/>
  <c r="R157" i="29"/>
  <c r="V157" i="29"/>
  <c r="C1" i="30"/>
  <c r="J1" i="30"/>
  <c r="N1" i="30" s="1"/>
  <c r="Q1" i="30"/>
  <c r="C2" i="30"/>
  <c r="J2" i="30"/>
  <c r="R2" i="30"/>
  <c r="B150" i="30"/>
  <c r="F150" i="30"/>
  <c r="J150" i="30"/>
  <c r="N150" i="30"/>
  <c r="R150" i="30"/>
  <c r="V150" i="30"/>
  <c r="B151" i="30"/>
  <c r="F151" i="30"/>
  <c r="J151" i="30"/>
  <c r="N151" i="30"/>
  <c r="R151" i="30"/>
  <c r="V151" i="30"/>
  <c r="B152" i="30"/>
  <c r="F152" i="30"/>
  <c r="J152" i="30"/>
  <c r="N152" i="30"/>
  <c r="R152" i="30"/>
  <c r="V152" i="30"/>
  <c r="B153" i="30"/>
  <c r="F153" i="30"/>
  <c r="J153" i="30"/>
  <c r="N153" i="30"/>
  <c r="R153" i="30"/>
  <c r="V153" i="30"/>
  <c r="B154" i="30"/>
  <c r="F154" i="30"/>
  <c r="J154" i="30"/>
  <c r="N154" i="30"/>
  <c r="R154" i="30"/>
  <c r="V154" i="30"/>
  <c r="B155" i="30"/>
  <c r="F155" i="30"/>
  <c r="J155" i="30"/>
  <c r="N155" i="30"/>
  <c r="R155" i="30"/>
  <c r="V155" i="30"/>
  <c r="B156" i="30"/>
  <c r="F156" i="30"/>
  <c r="J156" i="30"/>
  <c r="N156" i="30"/>
  <c r="R156" i="30"/>
  <c r="V156" i="30"/>
  <c r="B157" i="30"/>
  <c r="F157" i="30"/>
  <c r="J157" i="30"/>
  <c r="N157" i="30"/>
  <c r="R157" i="30"/>
  <c r="V157" i="30"/>
  <c r="C1" i="31"/>
  <c r="J1" i="31"/>
  <c r="N1" i="31" s="1"/>
  <c r="Q1" i="31"/>
  <c r="C2" i="31"/>
  <c r="J2" i="31"/>
  <c r="R2" i="31"/>
  <c r="B150" i="31"/>
  <c r="F150" i="31"/>
  <c r="J150" i="31"/>
  <c r="N150" i="31"/>
  <c r="R150" i="31"/>
  <c r="V150" i="31"/>
  <c r="B151" i="31"/>
  <c r="F151" i="31"/>
  <c r="J151" i="31"/>
  <c r="N151" i="31"/>
  <c r="R151" i="31"/>
  <c r="V151" i="31"/>
  <c r="B152" i="31"/>
  <c r="F152" i="31"/>
  <c r="J152" i="31"/>
  <c r="N152" i="31"/>
  <c r="R152" i="31"/>
  <c r="V152" i="31"/>
  <c r="B153" i="31"/>
  <c r="F153" i="31"/>
  <c r="J153" i="31"/>
  <c r="N153" i="31"/>
  <c r="R153" i="31"/>
  <c r="V153" i="31"/>
  <c r="B154" i="31"/>
  <c r="F154" i="31"/>
  <c r="J154" i="31"/>
  <c r="N154" i="31"/>
  <c r="R154" i="31"/>
  <c r="V154" i="31"/>
  <c r="B155" i="31"/>
  <c r="F155" i="31"/>
  <c r="J155" i="31"/>
  <c r="N155" i="31"/>
  <c r="R155" i="31"/>
  <c r="V155" i="31"/>
  <c r="B156" i="31"/>
  <c r="F156" i="31"/>
  <c r="J156" i="31"/>
  <c r="N156" i="31"/>
  <c r="R156" i="31"/>
  <c r="V156" i="31"/>
  <c r="B157" i="31"/>
  <c r="F157" i="31"/>
  <c r="J157" i="31"/>
  <c r="N157" i="31"/>
  <c r="R157" i="31"/>
  <c r="V157" i="31"/>
  <c r="C1" i="32"/>
  <c r="J1" i="32"/>
  <c r="N1" i="32" s="1"/>
  <c r="Q1" i="32"/>
  <c r="C2" i="32"/>
  <c r="J2" i="32"/>
  <c r="R2" i="32"/>
  <c r="B150" i="32"/>
  <c r="F150" i="32"/>
  <c r="J150" i="32"/>
  <c r="N150" i="32"/>
  <c r="R150" i="32"/>
  <c r="V150" i="32"/>
  <c r="B151" i="32"/>
  <c r="F151" i="32"/>
  <c r="J151" i="32"/>
  <c r="N151" i="32"/>
  <c r="R151" i="32"/>
  <c r="V151" i="32"/>
  <c r="B152" i="32"/>
  <c r="F152" i="32"/>
  <c r="J152" i="32"/>
  <c r="N152" i="32"/>
  <c r="R152" i="32"/>
  <c r="V152" i="32"/>
  <c r="B153" i="32"/>
  <c r="F153" i="32"/>
  <c r="J153" i="32"/>
  <c r="N153" i="32"/>
  <c r="R153" i="32"/>
  <c r="V153" i="32"/>
  <c r="B154" i="32"/>
  <c r="F154" i="32"/>
  <c r="J154" i="32"/>
  <c r="N154" i="32"/>
  <c r="R154" i="32"/>
  <c r="V154" i="32"/>
  <c r="B155" i="32"/>
  <c r="F155" i="32"/>
  <c r="J155" i="32"/>
  <c r="N155" i="32"/>
  <c r="R155" i="32"/>
  <c r="V155" i="32"/>
  <c r="B156" i="32"/>
  <c r="F156" i="32"/>
  <c r="J156" i="32"/>
  <c r="N156" i="32"/>
  <c r="R156" i="32"/>
  <c r="V156" i="32"/>
  <c r="B157" i="32"/>
  <c r="F157" i="32"/>
  <c r="J157" i="32"/>
  <c r="N157" i="32"/>
  <c r="R157" i="32"/>
  <c r="V157" i="32"/>
  <c r="C1" i="33"/>
  <c r="J1" i="33"/>
  <c r="N1" i="33" s="1"/>
  <c r="Q1" i="33"/>
  <c r="C2" i="33"/>
  <c r="J2" i="33"/>
  <c r="R2" i="33"/>
  <c r="B150" i="33"/>
  <c r="F150" i="33"/>
  <c r="J150" i="33"/>
  <c r="N150" i="33"/>
  <c r="R150" i="33"/>
  <c r="V150" i="33"/>
  <c r="B151" i="33"/>
  <c r="F151" i="33"/>
  <c r="J151" i="33"/>
  <c r="N151" i="33"/>
  <c r="R151" i="33"/>
  <c r="V151" i="33"/>
  <c r="B152" i="33"/>
  <c r="F152" i="33"/>
  <c r="J152" i="33"/>
  <c r="N152" i="33"/>
  <c r="R152" i="33"/>
  <c r="V152" i="33"/>
  <c r="B153" i="33"/>
  <c r="F153" i="33"/>
  <c r="J153" i="33"/>
  <c r="N153" i="33"/>
  <c r="R153" i="33"/>
  <c r="V153" i="33"/>
  <c r="B154" i="33"/>
  <c r="F154" i="33"/>
  <c r="J154" i="33"/>
  <c r="N154" i="33"/>
  <c r="R154" i="33"/>
  <c r="V154" i="33"/>
  <c r="B155" i="33"/>
  <c r="F155" i="33"/>
  <c r="J155" i="33"/>
  <c r="N155" i="33"/>
  <c r="R155" i="33"/>
  <c r="V155" i="33"/>
  <c r="B156" i="33"/>
  <c r="F156" i="33"/>
  <c r="J156" i="33"/>
  <c r="N156" i="33"/>
  <c r="R156" i="33"/>
  <c r="V156" i="33"/>
  <c r="B157" i="33"/>
  <c r="F157" i="33"/>
  <c r="J157" i="33"/>
  <c r="N157" i="33"/>
  <c r="R157" i="33"/>
  <c r="V157" i="33"/>
  <c r="C1" i="34"/>
  <c r="J1" i="34"/>
  <c r="N1" i="34" s="1"/>
  <c r="Q1" i="34"/>
  <c r="C2" i="34"/>
  <c r="J2" i="34"/>
  <c r="R2" i="34"/>
  <c r="B150" i="34"/>
  <c r="F150" i="34"/>
  <c r="J150" i="34"/>
  <c r="N150" i="34"/>
  <c r="R150" i="34"/>
  <c r="V150" i="34"/>
  <c r="B151" i="34"/>
  <c r="F151" i="34"/>
  <c r="J151" i="34"/>
  <c r="N151" i="34"/>
  <c r="R151" i="34"/>
  <c r="V151" i="34"/>
  <c r="B152" i="34"/>
  <c r="F152" i="34"/>
  <c r="J152" i="34"/>
  <c r="N152" i="34"/>
  <c r="R152" i="34"/>
  <c r="V152" i="34"/>
  <c r="B153" i="34"/>
  <c r="F153" i="34"/>
  <c r="J153" i="34"/>
  <c r="N153" i="34"/>
  <c r="R153" i="34"/>
  <c r="V153" i="34"/>
  <c r="B154" i="34"/>
  <c r="F154" i="34"/>
  <c r="J154" i="34"/>
  <c r="N154" i="34"/>
  <c r="R154" i="34"/>
  <c r="V154" i="34"/>
  <c r="B155" i="34"/>
  <c r="F155" i="34"/>
  <c r="J155" i="34"/>
  <c r="N155" i="34"/>
  <c r="R155" i="34"/>
  <c r="V155" i="34"/>
  <c r="B156" i="34"/>
  <c r="F156" i="34"/>
  <c r="J156" i="34"/>
  <c r="N156" i="34"/>
  <c r="R156" i="34"/>
  <c r="V156" i="34"/>
  <c r="B157" i="34"/>
  <c r="F157" i="34"/>
  <c r="J157" i="34"/>
  <c r="N157" i="34"/>
  <c r="R157" i="34"/>
  <c r="V157" i="34"/>
  <c r="C1" i="35"/>
  <c r="J1" i="35"/>
  <c r="N1" i="35" s="1"/>
  <c r="Q1" i="35"/>
  <c r="C2" i="35"/>
  <c r="J2" i="35"/>
  <c r="R2" i="35"/>
  <c r="B150" i="35"/>
  <c r="F150" i="35"/>
  <c r="J150" i="35"/>
  <c r="N150" i="35"/>
  <c r="R150" i="35"/>
  <c r="V150" i="35"/>
  <c r="B151" i="35"/>
  <c r="F151" i="35"/>
  <c r="J151" i="35"/>
  <c r="N151" i="35"/>
  <c r="R151" i="35"/>
  <c r="V151" i="35"/>
  <c r="B152" i="35"/>
  <c r="F152" i="35"/>
  <c r="J152" i="35"/>
  <c r="N152" i="35"/>
  <c r="R152" i="35"/>
  <c r="V152" i="35"/>
  <c r="B153" i="35"/>
  <c r="F153" i="35"/>
  <c r="J153" i="35"/>
  <c r="N153" i="35"/>
  <c r="R153" i="35"/>
  <c r="V153" i="35"/>
  <c r="B154" i="35"/>
  <c r="F154" i="35"/>
  <c r="J154" i="35"/>
  <c r="N154" i="35"/>
  <c r="R154" i="35"/>
  <c r="V154" i="35"/>
  <c r="B155" i="35"/>
  <c r="F155" i="35"/>
  <c r="J155" i="35"/>
  <c r="N155" i="35"/>
  <c r="R155" i="35"/>
  <c r="V155" i="35"/>
  <c r="B156" i="35"/>
  <c r="F156" i="35"/>
  <c r="J156" i="35"/>
  <c r="N156" i="35"/>
  <c r="R156" i="35"/>
  <c r="V156" i="35"/>
  <c r="B157" i="35"/>
  <c r="F157" i="35"/>
  <c r="J157" i="35"/>
  <c r="N157" i="35"/>
  <c r="R157" i="35"/>
  <c r="V157" i="35"/>
  <c r="C1" i="36"/>
  <c r="J1" i="36"/>
  <c r="N1" i="36" s="1"/>
  <c r="Q1" i="36"/>
  <c r="C2" i="36"/>
  <c r="J2" i="36"/>
  <c r="R2" i="36"/>
  <c r="B150" i="36"/>
  <c r="F150" i="36"/>
  <c r="J150" i="36"/>
  <c r="N150" i="36"/>
  <c r="R150" i="36"/>
  <c r="V150" i="36"/>
  <c r="B151" i="36"/>
  <c r="F151" i="36"/>
  <c r="J151" i="36"/>
  <c r="N151" i="36"/>
  <c r="R151" i="36"/>
  <c r="V151" i="36"/>
  <c r="B152" i="36"/>
  <c r="F152" i="36"/>
  <c r="J152" i="36"/>
  <c r="N152" i="36"/>
  <c r="R152" i="36"/>
  <c r="V152" i="36"/>
  <c r="B153" i="36"/>
  <c r="F153" i="36"/>
  <c r="J153" i="36"/>
  <c r="N153" i="36"/>
  <c r="R153" i="36"/>
  <c r="V153" i="36"/>
  <c r="B154" i="36"/>
  <c r="F154" i="36"/>
  <c r="J154" i="36"/>
  <c r="N154" i="36"/>
  <c r="R154" i="36"/>
  <c r="V154" i="36"/>
  <c r="B155" i="36"/>
  <c r="F155" i="36"/>
  <c r="J155" i="36"/>
  <c r="N155" i="36"/>
  <c r="R155" i="36"/>
  <c r="V155" i="36"/>
  <c r="B156" i="36"/>
  <c r="F156" i="36"/>
  <c r="J156" i="36"/>
  <c r="N156" i="36"/>
  <c r="R156" i="36"/>
  <c r="V156" i="36"/>
  <c r="B157" i="36"/>
  <c r="F157" i="36"/>
  <c r="J157" i="36"/>
  <c r="N157" i="36"/>
  <c r="R157" i="36"/>
  <c r="V157" i="36"/>
  <c r="C1" i="37"/>
  <c r="J1" i="37"/>
  <c r="N1" i="37" s="1"/>
  <c r="Q1" i="37"/>
  <c r="C2" i="37"/>
  <c r="J2" i="37"/>
  <c r="R2" i="37"/>
  <c r="B150" i="37"/>
  <c r="F150" i="37"/>
  <c r="J150" i="37"/>
  <c r="N150" i="37"/>
  <c r="R150" i="37"/>
  <c r="V150" i="37"/>
  <c r="B151" i="37"/>
  <c r="F151" i="37"/>
  <c r="J151" i="37"/>
  <c r="N151" i="37"/>
  <c r="R151" i="37"/>
  <c r="V151" i="37"/>
  <c r="B152" i="37"/>
  <c r="F152" i="37"/>
  <c r="J152" i="37"/>
  <c r="N152" i="37"/>
  <c r="R152" i="37"/>
  <c r="V152" i="37"/>
  <c r="B153" i="37"/>
  <c r="F153" i="37"/>
  <c r="J153" i="37"/>
  <c r="N153" i="37"/>
  <c r="R153" i="37"/>
  <c r="V153" i="37"/>
  <c r="B154" i="37"/>
  <c r="F154" i="37"/>
  <c r="J154" i="37"/>
  <c r="N154" i="37"/>
  <c r="R154" i="37"/>
  <c r="V154" i="37"/>
  <c r="B155" i="37"/>
  <c r="F155" i="37"/>
  <c r="J155" i="37"/>
  <c r="N155" i="37"/>
  <c r="R155" i="37"/>
  <c r="V155" i="37"/>
  <c r="B156" i="37"/>
  <c r="F156" i="37"/>
  <c r="J156" i="37"/>
  <c r="N156" i="37"/>
  <c r="R156" i="37"/>
  <c r="V156" i="37"/>
  <c r="B157" i="37"/>
  <c r="F157" i="37"/>
  <c r="J157" i="37"/>
  <c r="N157" i="37"/>
  <c r="R157" i="37"/>
  <c r="V157" i="37"/>
  <c r="C1" i="38"/>
  <c r="J1" i="38"/>
  <c r="N1" i="38" s="1"/>
  <c r="Q1" i="38"/>
  <c r="C2" i="38"/>
  <c r="J2" i="38"/>
  <c r="R2" i="38"/>
  <c r="B150" i="38"/>
  <c r="F150" i="38"/>
  <c r="J150" i="38"/>
  <c r="N150" i="38"/>
  <c r="R150" i="38"/>
  <c r="V150" i="38"/>
  <c r="B151" i="38"/>
  <c r="F151" i="38"/>
  <c r="J151" i="38"/>
  <c r="N151" i="38"/>
  <c r="R151" i="38"/>
  <c r="V151" i="38"/>
  <c r="B152" i="38"/>
  <c r="F152" i="38"/>
  <c r="J152" i="38"/>
  <c r="N152" i="38"/>
  <c r="R152" i="38"/>
  <c r="V152" i="38"/>
  <c r="B153" i="38"/>
  <c r="F153" i="38"/>
  <c r="J153" i="38"/>
  <c r="N153" i="38"/>
  <c r="R153" i="38"/>
  <c r="V153" i="38"/>
  <c r="B154" i="38"/>
  <c r="F154" i="38"/>
  <c r="J154" i="38"/>
  <c r="N154" i="38"/>
  <c r="R154" i="38"/>
  <c r="V154" i="38"/>
  <c r="B155" i="38"/>
  <c r="F155" i="38"/>
  <c r="J155" i="38"/>
  <c r="N155" i="38"/>
  <c r="R155" i="38"/>
  <c r="V155" i="38"/>
  <c r="B156" i="38"/>
  <c r="F156" i="38"/>
  <c r="J156" i="38"/>
  <c r="N156" i="38"/>
  <c r="R156" i="38"/>
  <c r="V156" i="38"/>
  <c r="B157" i="38"/>
  <c r="F157" i="38"/>
  <c r="J157" i="38"/>
  <c r="N157" i="38"/>
  <c r="R157" i="38"/>
  <c r="V157" i="38"/>
  <c r="C1" i="39"/>
  <c r="J1" i="39"/>
  <c r="N1" i="39" s="1"/>
  <c r="Q1" i="39"/>
  <c r="C2" i="39"/>
  <c r="J2" i="39"/>
  <c r="R2" i="39"/>
  <c r="B150" i="39"/>
  <c r="F150" i="39"/>
  <c r="J150" i="39"/>
  <c r="N150" i="39"/>
  <c r="R150" i="39"/>
  <c r="V150" i="39"/>
  <c r="B151" i="39"/>
  <c r="F151" i="39"/>
  <c r="J151" i="39"/>
  <c r="N151" i="39"/>
  <c r="R151" i="39"/>
  <c r="V151" i="39"/>
  <c r="B152" i="39"/>
  <c r="F152" i="39"/>
  <c r="J152" i="39"/>
  <c r="N152" i="39"/>
  <c r="R152" i="39"/>
  <c r="V152" i="39"/>
  <c r="B153" i="39"/>
  <c r="F153" i="39"/>
  <c r="J153" i="39"/>
  <c r="N153" i="39"/>
  <c r="R153" i="39"/>
  <c r="V153" i="39"/>
  <c r="B154" i="39"/>
  <c r="F154" i="39"/>
  <c r="J154" i="39"/>
  <c r="N154" i="39"/>
  <c r="R154" i="39"/>
  <c r="V154" i="39"/>
  <c r="B155" i="39"/>
  <c r="F155" i="39"/>
  <c r="J155" i="39"/>
  <c r="N155" i="39"/>
  <c r="R155" i="39"/>
  <c r="V155" i="39"/>
  <c r="B156" i="39"/>
  <c r="F156" i="39"/>
  <c r="J156" i="39"/>
  <c r="N156" i="39"/>
  <c r="R156" i="39"/>
  <c r="V156" i="39"/>
  <c r="B157" i="39"/>
  <c r="F157" i="39"/>
  <c r="J157" i="39"/>
  <c r="N157" i="39"/>
  <c r="R157" i="39"/>
  <c r="V157" i="39"/>
  <c r="C1" i="40"/>
  <c r="J1" i="40"/>
  <c r="N1" i="40" s="1"/>
  <c r="Q1" i="40"/>
  <c r="C2" i="40"/>
  <c r="J2" i="40"/>
  <c r="R2" i="40"/>
  <c r="B150" i="40"/>
  <c r="F150" i="40"/>
  <c r="J150" i="40"/>
  <c r="N150" i="40"/>
  <c r="R150" i="40"/>
  <c r="V150" i="40"/>
  <c r="B151" i="40"/>
  <c r="F151" i="40"/>
  <c r="J151" i="40"/>
  <c r="N151" i="40"/>
  <c r="R151" i="40"/>
  <c r="V151" i="40"/>
  <c r="B152" i="40"/>
  <c r="F152" i="40"/>
  <c r="J152" i="40"/>
  <c r="N152" i="40"/>
  <c r="R152" i="40"/>
  <c r="V152" i="40"/>
  <c r="B153" i="40"/>
  <c r="F153" i="40"/>
  <c r="J153" i="40"/>
  <c r="N153" i="40"/>
  <c r="R153" i="40"/>
  <c r="V153" i="40"/>
  <c r="B154" i="40"/>
  <c r="F154" i="40"/>
  <c r="J154" i="40"/>
  <c r="N154" i="40"/>
  <c r="R154" i="40"/>
  <c r="V154" i="40"/>
  <c r="B155" i="40"/>
  <c r="F155" i="40"/>
  <c r="J155" i="40"/>
  <c r="N155" i="40"/>
  <c r="R155" i="40"/>
  <c r="V155" i="40"/>
  <c r="B156" i="40"/>
  <c r="F156" i="40"/>
  <c r="J156" i="40"/>
  <c r="N156" i="40"/>
  <c r="R156" i="40"/>
  <c r="V156" i="40"/>
  <c r="B157" i="40"/>
  <c r="F157" i="40"/>
  <c r="J157" i="40"/>
  <c r="N157" i="40"/>
  <c r="R157" i="40"/>
  <c r="V157" i="40"/>
  <c r="C1" i="41"/>
  <c r="J1" i="41"/>
  <c r="N1" i="41" s="1"/>
  <c r="Q1" i="41"/>
  <c r="C2" i="41"/>
  <c r="J2" i="41"/>
  <c r="R2" i="41"/>
  <c r="B150" i="41"/>
  <c r="F150" i="41"/>
  <c r="J150" i="41"/>
  <c r="N150" i="41"/>
  <c r="R150" i="41"/>
  <c r="V150" i="41"/>
  <c r="B151" i="41"/>
  <c r="F151" i="41"/>
  <c r="J151" i="41"/>
  <c r="N151" i="41"/>
  <c r="R151" i="41"/>
  <c r="V151" i="41"/>
  <c r="B152" i="41"/>
  <c r="F152" i="41"/>
  <c r="J152" i="41"/>
  <c r="N152" i="41"/>
  <c r="R152" i="41"/>
  <c r="V152" i="41"/>
  <c r="B153" i="41"/>
  <c r="F153" i="41"/>
  <c r="J153" i="41"/>
  <c r="N153" i="41"/>
  <c r="R153" i="41"/>
  <c r="V153" i="41"/>
  <c r="B154" i="41"/>
  <c r="F154" i="41"/>
  <c r="J154" i="41"/>
  <c r="N154" i="41"/>
  <c r="R154" i="41"/>
  <c r="V154" i="41"/>
  <c r="B155" i="41"/>
  <c r="F155" i="41"/>
  <c r="J155" i="41"/>
  <c r="N155" i="41"/>
  <c r="R155" i="41"/>
  <c r="V155" i="41"/>
  <c r="B156" i="41"/>
  <c r="F156" i="41"/>
  <c r="J156" i="41"/>
  <c r="N156" i="41"/>
  <c r="R156" i="41"/>
  <c r="V156" i="41"/>
  <c r="B157" i="41"/>
  <c r="F157" i="41"/>
  <c r="J157" i="41"/>
  <c r="N157" i="41"/>
  <c r="R157" i="41"/>
  <c r="V157" i="41"/>
  <c r="C1" i="42"/>
  <c r="J1" i="42"/>
  <c r="N1" i="42" s="1"/>
  <c r="Q1" i="42"/>
  <c r="C2" i="42"/>
  <c r="J2" i="42"/>
  <c r="R2" i="42"/>
  <c r="B150" i="42"/>
  <c r="F150" i="42"/>
  <c r="J150" i="42"/>
  <c r="N150" i="42"/>
  <c r="R150" i="42"/>
  <c r="V150" i="42"/>
  <c r="B151" i="42"/>
  <c r="F151" i="42"/>
  <c r="J151" i="42"/>
  <c r="N151" i="42"/>
  <c r="R151" i="42"/>
  <c r="V151" i="42"/>
  <c r="B152" i="42"/>
  <c r="F152" i="42"/>
  <c r="J152" i="42"/>
  <c r="N152" i="42"/>
  <c r="R152" i="42"/>
  <c r="V152" i="42"/>
  <c r="B153" i="42"/>
  <c r="F153" i="42"/>
  <c r="J153" i="42"/>
  <c r="N153" i="42"/>
  <c r="R153" i="42"/>
  <c r="V153" i="42"/>
  <c r="B154" i="42"/>
  <c r="F154" i="42"/>
  <c r="J154" i="42"/>
  <c r="N154" i="42"/>
  <c r="R154" i="42"/>
  <c r="V154" i="42"/>
  <c r="B155" i="42"/>
  <c r="F155" i="42"/>
  <c r="J155" i="42"/>
  <c r="N155" i="42"/>
  <c r="R155" i="42"/>
  <c r="V155" i="42"/>
  <c r="B156" i="42"/>
  <c r="F156" i="42"/>
  <c r="J156" i="42"/>
  <c r="N156" i="42"/>
  <c r="R156" i="42"/>
  <c r="V156" i="42"/>
  <c r="B157" i="42"/>
  <c r="F157" i="42"/>
  <c r="J157" i="42"/>
  <c r="N157" i="42"/>
  <c r="R157" i="42"/>
  <c r="V157" i="42"/>
  <c r="C1" i="43"/>
  <c r="J1" i="43"/>
  <c r="N1" i="43" s="1"/>
  <c r="Q1" i="43"/>
  <c r="C2" i="43"/>
  <c r="J2" i="43"/>
  <c r="R2" i="43"/>
  <c r="B150" i="43"/>
  <c r="F150" i="43"/>
  <c r="J150" i="43"/>
  <c r="N150" i="43"/>
  <c r="R150" i="43"/>
  <c r="V150" i="43"/>
  <c r="B151" i="43"/>
  <c r="F151" i="43"/>
  <c r="J151" i="43"/>
  <c r="N151" i="43"/>
  <c r="R151" i="43"/>
  <c r="V151" i="43"/>
  <c r="B152" i="43"/>
  <c r="F152" i="43"/>
  <c r="J152" i="43"/>
  <c r="N152" i="43"/>
  <c r="R152" i="43"/>
  <c r="V152" i="43"/>
  <c r="B153" i="43"/>
  <c r="F153" i="43"/>
  <c r="J153" i="43"/>
  <c r="N153" i="43"/>
  <c r="R153" i="43"/>
  <c r="V153" i="43"/>
  <c r="B154" i="43"/>
  <c r="F154" i="43"/>
  <c r="J154" i="43"/>
  <c r="N154" i="43"/>
  <c r="R154" i="43"/>
  <c r="V154" i="43"/>
  <c r="B155" i="43"/>
  <c r="F155" i="43"/>
  <c r="J155" i="43"/>
  <c r="N155" i="43"/>
  <c r="R155" i="43"/>
  <c r="V155" i="43"/>
  <c r="B156" i="43"/>
  <c r="F156" i="43"/>
  <c r="J156" i="43"/>
  <c r="N156" i="43"/>
  <c r="R156" i="43"/>
  <c r="V156" i="43"/>
  <c r="B157" i="43"/>
  <c r="F157" i="43"/>
  <c r="J157" i="43"/>
  <c r="N157" i="43"/>
  <c r="R157" i="43"/>
  <c r="V157" i="43"/>
  <c r="C1" i="44"/>
  <c r="J1" i="44"/>
  <c r="N1" i="44" s="1"/>
  <c r="Q1" i="44"/>
  <c r="C2" i="44"/>
  <c r="J2" i="44"/>
  <c r="R2" i="44"/>
  <c r="B150" i="44"/>
  <c r="F150" i="44"/>
  <c r="J150" i="44"/>
  <c r="N150" i="44"/>
  <c r="R150" i="44"/>
  <c r="V150" i="44"/>
  <c r="B151" i="44"/>
  <c r="F151" i="44"/>
  <c r="J151" i="44"/>
  <c r="N151" i="44"/>
  <c r="R151" i="44"/>
  <c r="V151" i="44"/>
  <c r="B152" i="44"/>
  <c r="F152" i="44"/>
  <c r="J152" i="44"/>
  <c r="N152" i="44"/>
  <c r="R152" i="44"/>
  <c r="V152" i="44"/>
  <c r="B153" i="44"/>
  <c r="F153" i="44"/>
  <c r="J153" i="44"/>
  <c r="N153" i="44"/>
  <c r="R153" i="44"/>
  <c r="V153" i="44"/>
  <c r="B154" i="44"/>
  <c r="F154" i="44"/>
  <c r="J154" i="44"/>
  <c r="N154" i="44"/>
  <c r="R154" i="44"/>
  <c r="V154" i="44"/>
  <c r="B155" i="44"/>
  <c r="F155" i="44"/>
  <c r="J155" i="44"/>
  <c r="N155" i="44"/>
  <c r="R155" i="44"/>
  <c r="V155" i="44"/>
  <c r="B156" i="44"/>
  <c r="F156" i="44"/>
  <c r="J156" i="44"/>
  <c r="N156" i="44"/>
  <c r="R156" i="44"/>
  <c r="V156" i="44"/>
  <c r="B157" i="44"/>
  <c r="F157" i="44"/>
  <c r="J157" i="44"/>
  <c r="N157" i="44"/>
  <c r="R157" i="44"/>
  <c r="V157" i="44"/>
  <c r="C1" i="45"/>
  <c r="J1" i="45"/>
  <c r="N1" i="45" s="1"/>
  <c r="Q1" i="45"/>
  <c r="C2" i="45"/>
  <c r="J2" i="45"/>
  <c r="R2" i="45"/>
  <c r="B150" i="45"/>
  <c r="F150" i="45"/>
  <c r="J150" i="45"/>
  <c r="N150" i="45"/>
  <c r="R150" i="45"/>
  <c r="V150" i="45"/>
  <c r="B151" i="45"/>
  <c r="F151" i="45"/>
  <c r="J151" i="45"/>
  <c r="N151" i="45"/>
  <c r="R151" i="45"/>
  <c r="V151" i="45"/>
  <c r="B152" i="45"/>
  <c r="F152" i="45"/>
  <c r="J152" i="45"/>
  <c r="N152" i="45"/>
  <c r="R152" i="45"/>
  <c r="V152" i="45"/>
  <c r="B153" i="45"/>
  <c r="F153" i="45"/>
  <c r="J153" i="45"/>
  <c r="N153" i="45"/>
  <c r="R153" i="45"/>
  <c r="V153" i="45"/>
  <c r="B154" i="45"/>
  <c r="F154" i="45"/>
  <c r="J154" i="45"/>
  <c r="N154" i="45"/>
  <c r="R154" i="45"/>
  <c r="V154" i="45"/>
  <c r="B155" i="45"/>
  <c r="F155" i="45"/>
  <c r="J155" i="45"/>
  <c r="N155" i="45"/>
  <c r="R155" i="45"/>
  <c r="V155" i="45"/>
  <c r="B156" i="45"/>
  <c r="F156" i="45"/>
  <c r="J156" i="45"/>
  <c r="N156" i="45"/>
  <c r="R156" i="45"/>
  <c r="V156" i="45"/>
  <c r="B157" i="45"/>
  <c r="F157" i="45"/>
  <c r="J157" i="45"/>
  <c r="N157" i="45"/>
  <c r="R157" i="45"/>
  <c r="V157" i="45"/>
  <c r="C1" i="46"/>
  <c r="J1" i="46"/>
  <c r="N1" i="46" s="1"/>
  <c r="Q1" i="46"/>
  <c r="C2" i="46"/>
  <c r="J2" i="46"/>
  <c r="R2" i="46"/>
  <c r="B150" i="46"/>
  <c r="F150" i="46"/>
  <c r="J150" i="46"/>
  <c r="N150" i="46"/>
  <c r="R150" i="46"/>
  <c r="V150" i="46"/>
  <c r="B151" i="46"/>
  <c r="F151" i="46"/>
  <c r="J151" i="46"/>
  <c r="N151" i="46"/>
  <c r="R151" i="46"/>
  <c r="V151" i="46"/>
  <c r="B152" i="46"/>
  <c r="F152" i="46"/>
  <c r="J152" i="46"/>
  <c r="N152" i="46"/>
  <c r="R152" i="46"/>
  <c r="V152" i="46"/>
  <c r="B153" i="46"/>
  <c r="F153" i="46"/>
  <c r="J153" i="46"/>
  <c r="N153" i="46"/>
  <c r="R153" i="46"/>
  <c r="V153" i="46"/>
  <c r="B154" i="46"/>
  <c r="F154" i="46"/>
  <c r="J154" i="46"/>
  <c r="N154" i="46"/>
  <c r="R154" i="46"/>
  <c r="V154" i="46"/>
  <c r="B155" i="46"/>
  <c r="F155" i="46"/>
  <c r="J155" i="46"/>
  <c r="N155" i="46"/>
  <c r="R155" i="46"/>
  <c r="V155" i="46"/>
  <c r="B156" i="46"/>
  <c r="F156" i="46"/>
  <c r="J156" i="46"/>
  <c r="N156" i="46"/>
  <c r="R156" i="46"/>
  <c r="V156" i="46"/>
  <c r="B157" i="46"/>
  <c r="F157" i="46"/>
  <c r="J157" i="46"/>
  <c r="N157" i="46"/>
  <c r="R157" i="46"/>
  <c r="V157" i="46"/>
  <c r="C1" i="47"/>
  <c r="J1" i="47"/>
  <c r="N1" i="47" s="1"/>
  <c r="Q1" i="47"/>
  <c r="C2" i="47"/>
  <c r="J2" i="47"/>
  <c r="R2" i="47"/>
  <c r="B150" i="47"/>
  <c r="F150" i="47"/>
  <c r="J150" i="47"/>
  <c r="N150" i="47"/>
  <c r="R150" i="47"/>
  <c r="V150" i="47"/>
  <c r="B151" i="47"/>
  <c r="F151" i="47"/>
  <c r="J151" i="47"/>
  <c r="N151" i="47"/>
  <c r="R151" i="47"/>
  <c r="V151" i="47"/>
  <c r="B152" i="47"/>
  <c r="F152" i="47"/>
  <c r="J152" i="47"/>
  <c r="N152" i="47"/>
  <c r="R152" i="47"/>
  <c r="V152" i="47"/>
  <c r="B153" i="47"/>
  <c r="F153" i="47"/>
  <c r="J153" i="47"/>
  <c r="N153" i="47"/>
  <c r="R153" i="47"/>
  <c r="V153" i="47"/>
  <c r="B154" i="47"/>
  <c r="F154" i="47"/>
  <c r="J154" i="47"/>
  <c r="N154" i="47"/>
  <c r="R154" i="47"/>
  <c r="V154" i="47"/>
  <c r="B155" i="47"/>
  <c r="F155" i="47"/>
  <c r="J155" i="47"/>
  <c r="N155" i="47"/>
  <c r="R155" i="47"/>
  <c r="V155" i="47"/>
  <c r="B156" i="47"/>
  <c r="F156" i="47"/>
  <c r="J156" i="47"/>
  <c r="N156" i="47"/>
  <c r="R156" i="47"/>
  <c r="V156" i="47"/>
  <c r="B157" i="47"/>
  <c r="F157" i="47"/>
  <c r="J157" i="47"/>
  <c r="N157" i="47"/>
  <c r="R157" i="47"/>
  <c r="V157" i="47"/>
  <c r="C1" i="48"/>
  <c r="J1" i="48"/>
  <c r="N1" i="48" s="1"/>
  <c r="Q1" i="48"/>
  <c r="C2" i="48"/>
  <c r="J2" i="48"/>
  <c r="R2" i="48"/>
  <c r="B150" i="48"/>
  <c r="F150" i="48"/>
  <c r="J150" i="48"/>
  <c r="N150" i="48"/>
  <c r="R150" i="48"/>
  <c r="V150" i="48"/>
  <c r="B151" i="48"/>
  <c r="F151" i="48"/>
  <c r="J151" i="48"/>
  <c r="N151" i="48"/>
  <c r="R151" i="48"/>
  <c r="V151" i="48"/>
  <c r="B152" i="48"/>
  <c r="F152" i="48"/>
  <c r="J152" i="48"/>
  <c r="N152" i="48"/>
  <c r="R152" i="48"/>
  <c r="V152" i="48"/>
  <c r="B153" i="48"/>
  <c r="F153" i="48"/>
  <c r="J153" i="48"/>
  <c r="N153" i="48"/>
  <c r="R153" i="48"/>
  <c r="V153" i="48"/>
  <c r="B154" i="48"/>
  <c r="F154" i="48"/>
  <c r="J154" i="48"/>
  <c r="N154" i="48"/>
  <c r="R154" i="48"/>
  <c r="V154" i="48"/>
  <c r="B155" i="48"/>
  <c r="F155" i="48"/>
  <c r="J155" i="48"/>
  <c r="N155" i="48"/>
  <c r="R155" i="48"/>
  <c r="V155" i="48"/>
  <c r="B156" i="48"/>
  <c r="F156" i="48"/>
  <c r="J156" i="48"/>
  <c r="N156" i="48"/>
  <c r="R156" i="48"/>
  <c r="V156" i="48"/>
  <c r="B157" i="48"/>
  <c r="F157" i="48"/>
  <c r="J157" i="48"/>
  <c r="N157" i="48"/>
  <c r="R157" i="48"/>
  <c r="V157" i="48"/>
  <c r="C1" i="49"/>
  <c r="J1" i="49"/>
  <c r="N1" i="49" s="1"/>
  <c r="Q1" i="49"/>
  <c r="C2" i="49"/>
  <c r="J2" i="49"/>
  <c r="R2" i="49"/>
  <c r="B150" i="49"/>
  <c r="F150" i="49"/>
  <c r="J150" i="49"/>
  <c r="N150" i="49"/>
  <c r="R150" i="49"/>
  <c r="V150" i="49"/>
  <c r="B151" i="49"/>
  <c r="F151" i="49"/>
  <c r="J151" i="49"/>
  <c r="N151" i="49"/>
  <c r="R151" i="49"/>
  <c r="V151" i="49"/>
  <c r="B152" i="49"/>
  <c r="F152" i="49"/>
  <c r="J152" i="49"/>
  <c r="N152" i="49"/>
  <c r="R152" i="49"/>
  <c r="V152" i="49"/>
  <c r="B153" i="49"/>
  <c r="F153" i="49"/>
  <c r="J153" i="49"/>
  <c r="N153" i="49"/>
  <c r="R153" i="49"/>
  <c r="V153" i="49"/>
  <c r="B154" i="49"/>
  <c r="F154" i="49"/>
  <c r="J154" i="49"/>
  <c r="N154" i="49"/>
  <c r="R154" i="49"/>
  <c r="V154" i="49"/>
  <c r="B155" i="49"/>
  <c r="F155" i="49"/>
  <c r="J155" i="49"/>
  <c r="N155" i="49"/>
  <c r="R155" i="49"/>
  <c r="V155" i="49"/>
  <c r="B156" i="49"/>
  <c r="F156" i="49"/>
  <c r="J156" i="49"/>
  <c r="N156" i="49"/>
  <c r="R156" i="49"/>
  <c r="V156" i="49"/>
  <c r="B157" i="49"/>
  <c r="F157" i="49"/>
  <c r="J157" i="49"/>
  <c r="N157" i="49"/>
  <c r="R157" i="49"/>
  <c r="V157" i="49"/>
  <c r="C1" i="50"/>
  <c r="J1" i="50"/>
  <c r="N1" i="50" s="1"/>
  <c r="Q1" i="50"/>
  <c r="C2" i="50"/>
  <c r="J2" i="50"/>
  <c r="R2" i="50"/>
  <c r="B150" i="50"/>
  <c r="F150" i="50"/>
  <c r="J150" i="50"/>
  <c r="N150" i="50"/>
  <c r="R150" i="50"/>
  <c r="V150" i="50"/>
  <c r="B151" i="50"/>
  <c r="F151" i="50"/>
  <c r="J151" i="50"/>
  <c r="N151" i="50"/>
  <c r="R151" i="50"/>
  <c r="V151" i="50"/>
  <c r="B152" i="50"/>
  <c r="F152" i="50"/>
  <c r="J152" i="50"/>
  <c r="N152" i="50"/>
  <c r="R152" i="50"/>
  <c r="V152" i="50"/>
  <c r="B153" i="50"/>
  <c r="F153" i="50"/>
  <c r="J153" i="50"/>
  <c r="N153" i="50"/>
  <c r="R153" i="50"/>
  <c r="V153" i="50"/>
  <c r="B154" i="50"/>
  <c r="F154" i="50"/>
  <c r="J154" i="50"/>
  <c r="N154" i="50"/>
  <c r="R154" i="50"/>
  <c r="V154" i="50"/>
  <c r="B155" i="50"/>
  <c r="F155" i="50"/>
  <c r="J155" i="50"/>
  <c r="N155" i="50"/>
  <c r="R155" i="50"/>
  <c r="V155" i="50"/>
  <c r="B156" i="50"/>
  <c r="F156" i="50"/>
  <c r="J156" i="50"/>
  <c r="N156" i="50"/>
  <c r="R156" i="50"/>
  <c r="V156" i="50"/>
  <c r="B157" i="50"/>
  <c r="F157" i="50"/>
  <c r="J157" i="50"/>
  <c r="N157" i="50"/>
  <c r="R157" i="50"/>
  <c r="V157" i="50"/>
  <c r="C1" i="51"/>
  <c r="J1" i="51"/>
  <c r="N1" i="51" s="1"/>
  <c r="Q1" i="51"/>
  <c r="C2" i="51"/>
  <c r="J2" i="51"/>
  <c r="R2" i="51"/>
  <c r="B150" i="51"/>
  <c r="F150" i="51"/>
  <c r="J150" i="51"/>
  <c r="N150" i="51"/>
  <c r="R150" i="51"/>
  <c r="V150" i="51"/>
  <c r="B151" i="51"/>
  <c r="F151" i="51"/>
  <c r="J151" i="51"/>
  <c r="N151" i="51"/>
  <c r="R151" i="51"/>
  <c r="V151" i="51"/>
  <c r="B152" i="51"/>
  <c r="F152" i="51"/>
  <c r="J152" i="51"/>
  <c r="N152" i="51"/>
  <c r="R152" i="51"/>
  <c r="V152" i="51"/>
  <c r="B153" i="51"/>
  <c r="F153" i="51"/>
  <c r="J153" i="51"/>
  <c r="N153" i="51"/>
  <c r="R153" i="51"/>
  <c r="V153" i="51"/>
  <c r="B154" i="51"/>
  <c r="F154" i="51"/>
  <c r="J154" i="51"/>
  <c r="N154" i="51"/>
  <c r="R154" i="51"/>
  <c r="V154" i="51"/>
  <c r="B155" i="51"/>
  <c r="F155" i="51"/>
  <c r="J155" i="51"/>
  <c r="N155" i="51"/>
  <c r="R155" i="51"/>
  <c r="V155" i="51"/>
  <c r="B156" i="51"/>
  <c r="F156" i="51"/>
  <c r="J156" i="51"/>
  <c r="N156" i="51"/>
  <c r="R156" i="51"/>
  <c r="V156" i="51"/>
  <c r="B157" i="51"/>
  <c r="F157" i="51"/>
  <c r="J157" i="51"/>
  <c r="N157" i="51"/>
  <c r="R157" i="51"/>
  <c r="V157" i="51"/>
  <c r="C1" i="52"/>
  <c r="J1" i="52"/>
  <c r="N1" i="52" s="1"/>
  <c r="Q1" i="52"/>
  <c r="C2" i="52"/>
  <c r="J2" i="52"/>
  <c r="R2" i="52"/>
  <c r="B150" i="52"/>
  <c r="F150" i="52"/>
  <c r="J150" i="52"/>
  <c r="N150" i="52"/>
  <c r="R150" i="52"/>
  <c r="V150" i="52"/>
  <c r="B151" i="52"/>
  <c r="F151" i="52"/>
  <c r="J151" i="52"/>
  <c r="N151" i="52"/>
  <c r="R151" i="52"/>
  <c r="V151" i="52"/>
  <c r="B152" i="52"/>
  <c r="F152" i="52"/>
  <c r="J152" i="52"/>
  <c r="N152" i="52"/>
  <c r="R152" i="52"/>
  <c r="V152" i="52"/>
  <c r="B153" i="52"/>
  <c r="F153" i="52"/>
  <c r="J153" i="52"/>
  <c r="N153" i="52"/>
  <c r="R153" i="52"/>
  <c r="V153" i="52"/>
  <c r="B154" i="52"/>
  <c r="F154" i="52"/>
  <c r="J154" i="52"/>
  <c r="N154" i="52"/>
  <c r="R154" i="52"/>
  <c r="V154" i="52"/>
  <c r="B155" i="52"/>
  <c r="F155" i="52"/>
  <c r="J155" i="52"/>
  <c r="N155" i="52"/>
  <c r="R155" i="52"/>
  <c r="V155" i="52"/>
  <c r="B156" i="52"/>
  <c r="F156" i="52"/>
  <c r="J156" i="52"/>
  <c r="N156" i="52"/>
  <c r="R156" i="52"/>
  <c r="V156" i="52"/>
  <c r="B157" i="52"/>
  <c r="F157" i="52"/>
  <c r="J157" i="52"/>
  <c r="N157" i="52"/>
  <c r="R157" i="52"/>
  <c r="V157" i="52"/>
  <c r="O53" i="2"/>
  <c r="S115" i="37"/>
  <c r="I102" i="2"/>
  <c r="G115" i="35"/>
  <c r="G23" i="2" l="1"/>
  <c r="G162" i="2" s="1"/>
  <c r="G24" i="2"/>
  <c r="O21" i="2"/>
  <c r="N135" i="46"/>
  <c r="R135" i="21"/>
  <c r="V135" i="27"/>
  <c r="J135" i="27"/>
  <c r="H22" i="2"/>
  <c r="B135" i="12"/>
  <c r="F135" i="36"/>
  <c r="B135" i="34"/>
  <c r="F135" i="49"/>
  <c r="B135" i="51"/>
  <c r="F22" i="2"/>
  <c r="R135" i="33"/>
  <c r="A95" i="14"/>
  <c r="V135" i="20"/>
  <c r="J135" i="22"/>
  <c r="J135" i="35"/>
  <c r="J135" i="21"/>
  <c r="J135" i="44"/>
  <c r="G55" i="2"/>
  <c r="G56" i="2"/>
  <c r="O56" i="2" s="1"/>
  <c r="B135" i="32"/>
  <c r="J135" i="25"/>
  <c r="R135" i="7"/>
  <c r="B135" i="4"/>
  <c r="J135" i="31"/>
  <c r="R135" i="48"/>
  <c r="H23" i="2"/>
  <c r="R135" i="40"/>
  <c r="B135" i="7"/>
  <c r="N135" i="51"/>
  <c r="R135" i="44"/>
  <c r="J135" i="5"/>
  <c r="F135" i="29"/>
  <c r="J135" i="37"/>
  <c r="G8" i="2"/>
  <c r="J135" i="15"/>
  <c r="B135" i="3"/>
  <c r="A115" i="24"/>
  <c r="A75" i="21"/>
  <c r="I86" i="2"/>
  <c r="B135" i="36"/>
  <c r="V135" i="38"/>
  <c r="A115" i="36"/>
  <c r="A95" i="5"/>
  <c r="A95" i="4"/>
  <c r="A115" i="50"/>
  <c r="A95" i="32"/>
  <c r="A115" i="34"/>
  <c r="A115" i="29"/>
  <c r="A115" i="23"/>
  <c r="A115" i="49"/>
  <c r="A95" i="38"/>
  <c r="V135" i="22"/>
  <c r="J135" i="20"/>
  <c r="B135" i="28"/>
  <c r="J135" i="34"/>
  <c r="R135" i="34"/>
  <c r="G22" i="2"/>
  <c r="A115" i="39"/>
  <c r="B135" i="44"/>
  <c r="R135" i="29"/>
  <c r="V135" i="4"/>
  <c r="N135" i="12"/>
  <c r="N135" i="36"/>
  <c r="V135" i="32"/>
  <c r="V135" i="3"/>
  <c r="F135" i="50"/>
  <c r="F135" i="45"/>
  <c r="V135" i="36"/>
  <c r="F135" i="22"/>
  <c r="N135" i="37"/>
  <c r="I95" i="2"/>
  <c r="I103" i="2" s="1"/>
  <c r="V135" i="13"/>
  <c r="F135" i="6"/>
  <c r="J135" i="40"/>
  <c r="O29" i="2"/>
  <c r="R135" i="11"/>
  <c r="F135" i="38"/>
  <c r="A95" i="21"/>
  <c r="A75" i="27"/>
  <c r="A75" i="3"/>
  <c r="A75" i="6"/>
  <c r="A115" i="3"/>
  <c r="J135" i="30"/>
  <c r="N135" i="27"/>
  <c r="B135" i="27"/>
  <c r="F135" i="12"/>
  <c r="J135" i="11"/>
  <c r="V135" i="8"/>
  <c r="N135" i="5"/>
  <c r="F135" i="4"/>
  <c r="R135" i="49"/>
  <c r="J135" i="49"/>
  <c r="W115" i="39"/>
  <c r="A115" i="4"/>
  <c r="A75" i="12"/>
  <c r="A95" i="28"/>
  <c r="A95" i="7"/>
  <c r="A115" i="46"/>
  <c r="A115" i="38"/>
  <c r="A75" i="22"/>
  <c r="A95" i="19"/>
  <c r="A95" i="44"/>
  <c r="A115" i="6"/>
  <c r="A95" i="30"/>
  <c r="V135" i="24"/>
  <c r="V135" i="44"/>
  <c r="N135" i="44"/>
  <c r="J135" i="43"/>
  <c r="R135" i="20"/>
  <c r="A45" i="27"/>
  <c r="A95" i="20"/>
  <c r="F135" i="34"/>
  <c r="V135" i="43"/>
  <c r="N135" i="43"/>
  <c r="B135" i="43"/>
  <c r="A75" i="45"/>
  <c r="V135" i="19"/>
  <c r="R135" i="14"/>
  <c r="A115" i="37"/>
  <c r="A95" i="40"/>
  <c r="R135" i="15"/>
  <c r="R135" i="6"/>
  <c r="B135" i="49"/>
  <c r="N135" i="15"/>
  <c r="R135" i="22"/>
  <c r="V135" i="41"/>
  <c r="N135" i="4"/>
  <c r="O112" i="2"/>
  <c r="N135" i="19"/>
  <c r="F135" i="3"/>
  <c r="F135" i="24"/>
  <c r="N135" i="40"/>
  <c r="V135" i="30"/>
  <c r="V135" i="12"/>
  <c r="O41" i="2"/>
  <c r="J135" i="7"/>
  <c r="O111" i="2"/>
  <c r="V135" i="14"/>
  <c r="R135" i="38"/>
  <c r="A95" i="22"/>
  <c r="A115" i="8"/>
  <c r="V135" i="15"/>
  <c r="B135" i="38"/>
  <c r="V135" i="45"/>
  <c r="N135" i="16"/>
  <c r="V135" i="26"/>
  <c r="V135" i="18"/>
  <c r="V135" i="17"/>
  <c r="F135" i="26"/>
  <c r="R135" i="25"/>
  <c r="F135" i="44"/>
  <c r="A45" i="43"/>
  <c r="B135" i="14"/>
  <c r="F135" i="10"/>
  <c r="R135" i="3"/>
  <c r="B135" i="25"/>
  <c r="R135" i="19"/>
  <c r="F135" i="14"/>
  <c r="O155" i="2"/>
  <c r="N135" i="45"/>
  <c r="A45" i="45"/>
  <c r="R135" i="50"/>
  <c r="F135" i="28"/>
  <c r="A75" i="29"/>
  <c r="G10" i="2"/>
  <c r="O10" i="2" s="1"/>
  <c r="O147" i="2"/>
  <c r="N135" i="23"/>
  <c r="A115" i="40"/>
  <c r="A95" i="45"/>
  <c r="A115" i="7"/>
  <c r="A95" i="43"/>
  <c r="A115" i="32"/>
  <c r="R135" i="4"/>
  <c r="A115" i="19"/>
  <c r="S95" i="20"/>
  <c r="A95" i="29"/>
  <c r="B135" i="50"/>
  <c r="A115" i="52"/>
  <c r="A75" i="41"/>
  <c r="A115" i="30"/>
  <c r="A115" i="18"/>
  <c r="A115" i="14"/>
  <c r="A95" i="46"/>
  <c r="A95" i="27"/>
  <c r="A115" i="45"/>
  <c r="R135" i="5"/>
  <c r="A95" i="48"/>
  <c r="A115" i="43"/>
  <c r="C115" i="37"/>
  <c r="R135" i="36"/>
  <c r="N135" i="47"/>
  <c r="A115" i="27"/>
  <c r="A95" i="49"/>
  <c r="A95" i="51"/>
  <c r="F135" i="51"/>
  <c r="A75" i="5"/>
  <c r="A75" i="4"/>
  <c r="A75" i="49"/>
  <c r="G75" i="45"/>
  <c r="K104" i="2"/>
  <c r="K164" i="2" s="1"/>
  <c r="A75" i="44"/>
  <c r="A115" i="28"/>
  <c r="R135" i="51"/>
  <c r="A115" i="9"/>
  <c r="A75" i="34"/>
  <c r="A95" i="9"/>
  <c r="R135" i="23"/>
  <c r="A115" i="51"/>
  <c r="A115" i="5"/>
  <c r="A115" i="35"/>
  <c r="F135" i="40"/>
  <c r="A95" i="36"/>
  <c r="V135" i="5"/>
  <c r="V135" i="37"/>
  <c r="A95" i="3"/>
  <c r="A115" i="12"/>
  <c r="A115" i="16"/>
  <c r="F135" i="21"/>
  <c r="A95" i="31"/>
  <c r="A115" i="22"/>
  <c r="A95" i="6"/>
  <c r="A115" i="31"/>
  <c r="A95" i="34"/>
  <c r="A95" i="8"/>
  <c r="R135" i="31"/>
  <c r="A115" i="44"/>
  <c r="A115" i="25"/>
  <c r="A95" i="25"/>
  <c r="O91" i="2"/>
  <c r="I106" i="2"/>
  <c r="I113" i="2" s="1"/>
  <c r="A115" i="33"/>
  <c r="A115" i="48"/>
  <c r="A75" i="36"/>
  <c r="A95" i="12"/>
  <c r="A75" i="46"/>
  <c r="A115" i="15"/>
  <c r="N135" i="7"/>
  <c r="A115" i="20"/>
  <c r="A115" i="21"/>
  <c r="V135" i="25"/>
  <c r="B135" i="20"/>
  <c r="J135" i="46"/>
  <c r="F135" i="27"/>
  <c r="J135" i="6"/>
  <c r="J135" i="42"/>
  <c r="R135" i="18"/>
  <c r="B135" i="11"/>
  <c r="E130" i="2"/>
  <c r="V135" i="21"/>
  <c r="J135" i="51"/>
  <c r="H130" i="2"/>
  <c r="H132" i="2" s="1"/>
  <c r="B135" i="45"/>
  <c r="O65" i="2"/>
  <c r="H140" i="2"/>
  <c r="H144" i="2" s="1"/>
  <c r="B135" i="18"/>
  <c r="B135" i="21"/>
  <c r="A45" i="4"/>
  <c r="A75" i="43"/>
  <c r="F135" i="32"/>
  <c r="N135" i="21"/>
  <c r="N135" i="42"/>
  <c r="N135" i="14"/>
  <c r="N135" i="25"/>
  <c r="K64" i="2"/>
  <c r="O125" i="2"/>
  <c r="J135" i="9"/>
  <c r="R135" i="13"/>
  <c r="O52" i="2"/>
  <c r="E24" i="2"/>
  <c r="N135" i="31"/>
  <c r="R135" i="43"/>
  <c r="A45" i="9"/>
  <c r="F135" i="8"/>
  <c r="J135" i="36"/>
  <c r="G86" i="2"/>
  <c r="H85" i="2"/>
  <c r="H163" i="2" s="1"/>
  <c r="V135" i="48"/>
  <c r="R135" i="37"/>
  <c r="I24" i="2"/>
  <c r="B135" i="41"/>
  <c r="B135" i="5"/>
  <c r="J135" i="32"/>
  <c r="B135" i="24"/>
  <c r="H83" i="2"/>
  <c r="O83" i="2" s="1"/>
  <c r="E8" i="2"/>
  <c r="F13" i="2"/>
  <c r="O13" i="2" s="1"/>
  <c r="E120" i="2"/>
  <c r="E122" i="2" s="1"/>
  <c r="A75" i="37"/>
  <c r="J135" i="29"/>
  <c r="R135" i="47"/>
  <c r="B135" i="29"/>
  <c r="R135" i="12"/>
  <c r="V135" i="29"/>
  <c r="V135" i="50"/>
  <c r="A45" i="41"/>
  <c r="A95" i="23"/>
  <c r="A45" i="35"/>
  <c r="F135" i="5"/>
  <c r="J135" i="19"/>
  <c r="J135" i="4"/>
  <c r="N135" i="38"/>
  <c r="N135" i="34"/>
  <c r="J135" i="12"/>
  <c r="O42" i="2"/>
  <c r="K113" i="2"/>
  <c r="K165" i="2" s="1"/>
  <c r="F93" i="2"/>
  <c r="A45" i="48"/>
  <c r="J135" i="38"/>
  <c r="R135" i="41"/>
  <c r="F24" i="2"/>
  <c r="B135" i="39"/>
  <c r="A75" i="52"/>
  <c r="F135" i="11"/>
  <c r="R135" i="46"/>
  <c r="F135" i="35"/>
  <c r="O157" i="2"/>
  <c r="V135" i="7"/>
  <c r="J135" i="8"/>
  <c r="I22" i="2"/>
  <c r="A45" i="12"/>
  <c r="R135" i="32"/>
  <c r="N135" i="28"/>
  <c r="R135" i="26"/>
  <c r="V135" i="16"/>
  <c r="V135" i="11"/>
  <c r="V135" i="9"/>
  <c r="V135" i="6"/>
  <c r="O126" i="2"/>
  <c r="F135" i="39"/>
  <c r="V135" i="34"/>
  <c r="O61" i="2"/>
  <c r="A115" i="47"/>
  <c r="V135" i="39"/>
  <c r="V135" i="33"/>
  <c r="J135" i="14"/>
  <c r="O80" i="2"/>
  <c r="O35" i="2"/>
  <c r="N135" i="3"/>
  <c r="N135" i="49"/>
  <c r="A75" i="48"/>
  <c r="V135" i="47"/>
  <c r="O128" i="2"/>
  <c r="V135" i="40"/>
  <c r="O33" i="2"/>
  <c r="A45" i="6"/>
  <c r="I64" i="2"/>
  <c r="H159" i="2"/>
  <c r="O156" i="2"/>
  <c r="F135" i="20"/>
  <c r="A45" i="20"/>
  <c r="V135" i="52"/>
  <c r="E159" i="2"/>
  <c r="A45" i="37"/>
  <c r="O96" i="2"/>
  <c r="O137" i="2"/>
  <c r="J135" i="45"/>
  <c r="N135" i="29"/>
  <c r="J135" i="26"/>
  <c r="O59" i="2"/>
  <c r="F86" i="2"/>
  <c r="O44" i="2"/>
  <c r="O18" i="2"/>
  <c r="V135" i="46"/>
  <c r="H122" i="2"/>
  <c r="A45" i="36"/>
  <c r="J135" i="3"/>
  <c r="F135" i="23"/>
  <c r="K71" i="2"/>
  <c r="F135" i="18"/>
  <c r="A45" i="47"/>
  <c r="A95" i="37"/>
  <c r="R135" i="45"/>
  <c r="O34" i="2"/>
  <c r="I85" i="2"/>
  <c r="H103" i="2"/>
  <c r="O88" i="2"/>
  <c r="A45" i="21"/>
  <c r="F135" i="42"/>
  <c r="V135" i="23"/>
  <c r="A45" i="46"/>
  <c r="A75" i="40"/>
  <c r="A45" i="50"/>
  <c r="F135" i="19"/>
  <c r="J135" i="13"/>
  <c r="F135" i="37"/>
  <c r="F135" i="30"/>
  <c r="A75" i="47"/>
  <c r="F135" i="33"/>
  <c r="R135" i="9"/>
  <c r="R135" i="39"/>
  <c r="A45" i="34"/>
  <c r="F135" i="15"/>
  <c r="A115" i="10"/>
  <c r="F135" i="31"/>
  <c r="F57" i="2"/>
  <c r="F64" i="2" s="1"/>
  <c r="V135" i="35"/>
  <c r="B135" i="52"/>
  <c r="F135" i="9"/>
  <c r="N135" i="50"/>
  <c r="R135" i="8"/>
  <c r="A95" i="33"/>
  <c r="A75" i="33"/>
  <c r="J135" i="52"/>
  <c r="A45" i="40"/>
  <c r="B135" i="31"/>
  <c r="A75" i="35"/>
  <c r="N135" i="9"/>
  <c r="N135" i="17"/>
  <c r="R135" i="28"/>
  <c r="N135" i="18"/>
  <c r="N135" i="11"/>
  <c r="R135" i="16"/>
  <c r="G6" i="2"/>
  <c r="S45" i="36"/>
  <c r="I134" i="2"/>
  <c r="I143" i="2" s="1"/>
  <c r="E22" i="2"/>
  <c r="A75" i="51"/>
  <c r="H154" i="2"/>
  <c r="A95" i="42"/>
  <c r="N135" i="39"/>
  <c r="N135" i="13"/>
  <c r="A45" i="5"/>
  <c r="A45" i="3"/>
  <c r="A95" i="47"/>
  <c r="A75" i="42"/>
  <c r="F135" i="7"/>
  <c r="A45" i="44"/>
  <c r="A45" i="49"/>
  <c r="N135" i="33"/>
  <c r="N135" i="48"/>
  <c r="B135" i="13"/>
  <c r="N135" i="30"/>
  <c r="R135" i="17"/>
  <c r="R135" i="10"/>
  <c r="V135" i="49"/>
  <c r="J135" i="10"/>
  <c r="N135" i="35"/>
  <c r="N135" i="22"/>
  <c r="I99" i="2"/>
  <c r="O99" i="2" s="1"/>
  <c r="A45" i="52"/>
  <c r="B135" i="17"/>
  <c r="A95" i="39"/>
  <c r="F48" i="2"/>
  <c r="O48" i="2" s="1"/>
  <c r="B135" i="40"/>
  <c r="A45" i="39"/>
  <c r="F135" i="16"/>
  <c r="N135" i="24"/>
  <c r="A45" i="33"/>
  <c r="A95" i="52"/>
  <c r="A115" i="42"/>
  <c r="A75" i="15"/>
  <c r="R135" i="24"/>
  <c r="N135" i="10"/>
  <c r="F104" i="2"/>
  <c r="F135" i="47"/>
  <c r="R135" i="42"/>
  <c r="J135" i="24"/>
  <c r="G30" i="2"/>
  <c r="O30" i="2" s="1"/>
  <c r="H6" i="2"/>
  <c r="H16" i="2" s="1"/>
  <c r="A45" i="24"/>
  <c r="B135" i="26"/>
  <c r="O11" i="2"/>
  <c r="N135" i="8"/>
  <c r="F135" i="52"/>
  <c r="J135" i="23"/>
  <c r="A75" i="39"/>
  <c r="R135" i="27"/>
  <c r="J135" i="39"/>
  <c r="N135" i="41"/>
  <c r="J135" i="33"/>
  <c r="B135" i="42"/>
  <c r="F51" i="2"/>
  <c r="O51" i="2" s="1"/>
  <c r="F135" i="48"/>
  <c r="J135" i="17"/>
  <c r="F135" i="43"/>
  <c r="O45" i="41"/>
  <c r="A75" i="50"/>
  <c r="J135" i="48"/>
  <c r="A115" i="41"/>
  <c r="A45" i="42"/>
  <c r="N135" i="52"/>
  <c r="A75" i="20"/>
  <c r="R135" i="35"/>
  <c r="I132" i="2"/>
  <c r="B135" i="10"/>
  <c r="N135" i="20"/>
  <c r="A95" i="13"/>
  <c r="O70" i="2"/>
  <c r="O50" i="2"/>
  <c r="B135" i="19"/>
  <c r="B135" i="6"/>
  <c r="B135" i="22"/>
  <c r="B135" i="9"/>
  <c r="O14" i="2"/>
  <c r="O17" i="2"/>
  <c r="B135" i="46"/>
  <c r="N135" i="6"/>
  <c r="O63" i="2"/>
  <c r="A95" i="24"/>
  <c r="O45" i="24"/>
  <c r="A95" i="16"/>
  <c r="A45" i="15"/>
  <c r="A75" i="10"/>
  <c r="O108" i="2"/>
  <c r="O60" i="2"/>
  <c r="H64" i="2"/>
  <c r="K144" i="2"/>
  <c r="M163" i="2" s="1"/>
  <c r="O116" i="2"/>
  <c r="A75" i="18"/>
  <c r="O81" i="2"/>
  <c r="O68" i="2"/>
  <c r="O131" i="2"/>
  <c r="A75" i="24"/>
  <c r="A115" i="17"/>
  <c r="I36" i="2"/>
  <c r="A45" i="14"/>
  <c r="A45" i="11"/>
  <c r="A134" i="11" s="1"/>
  <c r="D14" i="1" s="1"/>
  <c r="O152" i="2"/>
  <c r="O84" i="2"/>
  <c r="A75" i="30"/>
  <c r="A95" i="18"/>
  <c r="A45" i="13"/>
  <c r="A75" i="16"/>
  <c r="A75" i="14"/>
  <c r="O32" i="2"/>
  <c r="O95" i="24"/>
  <c r="G95" i="16"/>
  <c r="A115" i="13"/>
  <c r="A75" i="13"/>
  <c r="G75" i="10"/>
  <c r="O100" i="2"/>
  <c r="K122" i="2"/>
  <c r="M160" i="2" s="1"/>
  <c r="A75" i="9"/>
  <c r="V135" i="31"/>
  <c r="O15" i="2"/>
  <c r="O62" i="2"/>
  <c r="O58" i="2"/>
  <c r="O43" i="2"/>
  <c r="H36" i="2"/>
  <c r="V135" i="51"/>
  <c r="K154" i="2"/>
  <c r="O150" i="2"/>
  <c r="B135" i="47"/>
  <c r="O101" i="2"/>
  <c r="O98" i="2"/>
  <c r="O109" i="2"/>
  <c r="O118" i="2"/>
  <c r="N1" i="2"/>
  <c r="O26" i="2"/>
  <c r="O20" i="2"/>
  <c r="O7" i="2"/>
  <c r="O151" i="2"/>
  <c r="O146" i="2"/>
  <c r="H121" i="2"/>
  <c r="N121" i="2" s="1"/>
  <c r="A95" i="41"/>
  <c r="F113" i="2"/>
  <c r="J135" i="28"/>
  <c r="O110" i="2"/>
  <c r="G45" i="23"/>
  <c r="A45" i="23"/>
  <c r="C45" i="10"/>
  <c r="A45" i="10"/>
  <c r="G45" i="51"/>
  <c r="A45" i="51"/>
  <c r="F136" i="2"/>
  <c r="F144" i="2" s="1"/>
  <c r="F135" i="46"/>
  <c r="M127" i="2"/>
  <c r="M132" i="2" s="1"/>
  <c r="V135" i="42"/>
  <c r="E113" i="2"/>
  <c r="E102" i="2"/>
  <c r="O102" i="2" s="1"/>
  <c r="B135" i="37"/>
  <c r="E90" i="2"/>
  <c r="O90" i="2" s="1"/>
  <c r="B135" i="33"/>
  <c r="O9" i="2"/>
  <c r="O141" i="2"/>
  <c r="K76" i="2"/>
  <c r="O76" i="2" s="1"/>
  <c r="V135" i="28"/>
  <c r="N153" i="2"/>
  <c r="O153" i="2"/>
  <c r="O107" i="2"/>
  <c r="A45" i="17"/>
  <c r="A45" i="31"/>
  <c r="G45" i="22"/>
  <c r="A45" i="22"/>
  <c r="G45" i="18"/>
  <c r="A45" i="18"/>
  <c r="G75" i="17"/>
  <c r="A75" i="17"/>
  <c r="O75" i="7"/>
  <c r="A75" i="7"/>
  <c r="H87" i="2"/>
  <c r="N135" i="32"/>
  <c r="K19" i="2"/>
  <c r="V135" i="10"/>
  <c r="O66" i="2"/>
  <c r="E57" i="2"/>
  <c r="B135" i="23"/>
  <c r="O46" i="2"/>
  <c r="F28" i="2"/>
  <c r="O28" i="2" s="1"/>
  <c r="F135" i="13"/>
  <c r="E12" i="2"/>
  <c r="O12" i="2" s="1"/>
  <c r="B135" i="8"/>
  <c r="K158" i="2"/>
  <c r="K159" i="2" s="1"/>
  <c r="R135" i="52"/>
  <c r="E154" i="2"/>
  <c r="E142" i="2"/>
  <c r="O142" i="2" s="1"/>
  <c r="B135" i="48"/>
  <c r="O129" i="2"/>
  <c r="E97" i="2"/>
  <c r="B135" i="35"/>
  <c r="J135" i="50"/>
  <c r="G148" i="2"/>
  <c r="G140" i="2"/>
  <c r="J135" i="47"/>
  <c r="O45" i="2"/>
  <c r="A95" i="15"/>
  <c r="A75" i="32"/>
  <c r="M64" i="2"/>
  <c r="K162" i="2" s="1"/>
  <c r="F71" i="2"/>
  <c r="A115" i="26"/>
  <c r="A45" i="7"/>
  <c r="A95" i="17"/>
  <c r="C45" i="30"/>
  <c r="A45" i="30"/>
  <c r="G75" i="24"/>
  <c r="G75" i="13"/>
  <c r="F132" i="2"/>
  <c r="H113" i="2"/>
  <c r="C75" i="19"/>
  <c r="A75" i="19"/>
  <c r="O149" i="2"/>
  <c r="O127" i="2"/>
  <c r="H54" i="2"/>
  <c r="A75" i="38"/>
  <c r="F159" i="2"/>
  <c r="J135" i="16"/>
  <c r="F154" i="2"/>
  <c r="O74" i="2"/>
  <c r="F135" i="25"/>
  <c r="J135" i="41"/>
  <c r="H104" i="2"/>
  <c r="G95" i="26"/>
  <c r="A95" i="26"/>
  <c r="G75" i="26"/>
  <c r="A75" i="26"/>
  <c r="C45" i="19"/>
  <c r="A45" i="19"/>
  <c r="O40" i="2"/>
  <c r="I54" i="2"/>
  <c r="H67" i="2"/>
  <c r="N135" i="26"/>
  <c r="O49" i="2"/>
  <c r="E39" i="2"/>
  <c r="B135" i="16"/>
  <c r="O27" i="2"/>
  <c r="F119" i="2"/>
  <c r="O119" i="2" s="1"/>
  <c r="F135" i="41"/>
  <c r="K45" i="38"/>
  <c r="A45" i="38"/>
  <c r="O95" i="35"/>
  <c r="A95" i="35"/>
  <c r="O138" i="2"/>
  <c r="G47" i="2"/>
  <c r="O47" i="2" s="1"/>
  <c r="J135" i="18"/>
  <c r="O31" i="2"/>
  <c r="K82" i="2"/>
  <c r="R135" i="30"/>
  <c r="E82" i="2"/>
  <c r="B135" i="30"/>
  <c r="O115" i="2"/>
  <c r="A45" i="8"/>
  <c r="E69" i="2"/>
  <c r="F135" i="17"/>
  <c r="A95" i="10"/>
  <c r="O25" i="2"/>
  <c r="E36" i="2"/>
  <c r="B135" i="15"/>
  <c r="E139" i="2"/>
  <c r="O139" i="2" s="1"/>
  <c r="O89" i="2"/>
  <c r="G45" i="32"/>
  <c r="A45" i="32"/>
  <c r="C75" i="28"/>
  <c r="A75" i="28"/>
  <c r="A45" i="28"/>
  <c r="C45" i="28"/>
  <c r="G45" i="26"/>
  <c r="A45" i="26"/>
  <c r="O75" i="18"/>
  <c r="I16" i="2"/>
  <c r="A75" i="31"/>
  <c r="A45" i="29"/>
  <c r="C45" i="29"/>
  <c r="A75" i="25"/>
  <c r="C75" i="25"/>
  <c r="G75" i="14"/>
  <c r="O95" i="13"/>
  <c r="O117" i="2"/>
  <c r="A95" i="50"/>
  <c r="O78" i="2"/>
  <c r="C45" i="25"/>
  <c r="A45" i="25"/>
  <c r="A75" i="23"/>
  <c r="G75" i="23"/>
  <c r="G95" i="18"/>
  <c r="K115" i="17"/>
  <c r="G45" i="16"/>
  <c r="A45" i="16"/>
  <c r="C45" i="15"/>
  <c r="A75" i="8"/>
  <c r="O75" i="8"/>
  <c r="O23" i="2" l="1"/>
  <c r="O6" i="2"/>
  <c r="O22" i="2"/>
  <c r="H162" i="2"/>
  <c r="A134" i="21"/>
  <c r="D24" i="1" s="1"/>
  <c r="O8" i="2"/>
  <c r="O55" i="2"/>
  <c r="A134" i="46"/>
  <c r="L19" i="1" s="1"/>
  <c r="I162" i="2"/>
  <c r="O95" i="2"/>
  <c r="A134" i="27"/>
  <c r="D30" i="1" s="1"/>
  <c r="U1" i="12"/>
  <c r="A15" i="1" s="1"/>
  <c r="O140" i="2"/>
  <c r="A134" i="3"/>
  <c r="D6" i="1" s="1"/>
  <c r="A134" i="29"/>
  <c r="D32" i="1" s="1"/>
  <c r="A134" i="22"/>
  <c r="D25" i="1" s="1"/>
  <c r="U1" i="18"/>
  <c r="A21" i="1" s="1"/>
  <c r="A134" i="30"/>
  <c r="D33" i="1" s="1"/>
  <c r="O130" i="2"/>
  <c r="U1" i="44"/>
  <c r="I17" i="1" s="1"/>
  <c r="K161" i="2"/>
  <c r="E132" i="2"/>
  <c r="O132" i="2" s="1"/>
  <c r="B132" i="2" s="1"/>
  <c r="O120" i="2"/>
  <c r="A134" i="5"/>
  <c r="D8" i="1" s="1"/>
  <c r="A134" i="36"/>
  <c r="L9" i="1" s="1"/>
  <c r="U1" i="45"/>
  <c r="I18" i="1" s="1"/>
  <c r="A134" i="43"/>
  <c r="L16" i="1" s="1"/>
  <c r="U1" i="43"/>
  <c r="I16" i="1" s="1"/>
  <c r="U1" i="27"/>
  <c r="A30" i="1" s="1"/>
  <c r="O106" i="2"/>
  <c r="U1" i="50"/>
  <c r="I23" i="1" s="1"/>
  <c r="A134" i="20"/>
  <c r="D23" i="1" s="1"/>
  <c r="H160" i="2"/>
  <c r="A134" i="49"/>
  <c r="L22" i="1" s="1"/>
  <c r="U1" i="36"/>
  <c r="I9" i="1" s="1"/>
  <c r="H86" i="2"/>
  <c r="A134" i="48"/>
  <c r="L21" i="1" s="1"/>
  <c r="U1" i="14"/>
  <c r="A17" i="1" s="1"/>
  <c r="U1" i="25"/>
  <c r="A28" i="1" s="1"/>
  <c r="U1" i="20"/>
  <c r="A23" i="1" s="1"/>
  <c r="U1" i="40"/>
  <c r="I13" i="1" s="1"/>
  <c r="A134" i="4"/>
  <c r="D7" i="1" s="1"/>
  <c r="U1" i="7"/>
  <c r="A10" i="1" s="1"/>
  <c r="U1" i="22"/>
  <c r="A25" i="1" s="1"/>
  <c r="A134" i="34"/>
  <c r="L7" i="1" s="1"/>
  <c r="I160" i="2"/>
  <c r="U1" i="42"/>
  <c r="I15" i="1" s="1"/>
  <c r="A134" i="6"/>
  <c r="D9" i="1" s="1"/>
  <c r="G16" i="2"/>
  <c r="G160" i="2" s="1"/>
  <c r="U1" i="4"/>
  <c r="A7" i="1" s="1"/>
  <c r="U1" i="32"/>
  <c r="A35" i="1" s="1"/>
  <c r="U1" i="38"/>
  <c r="I11" i="1" s="1"/>
  <c r="U1" i="17"/>
  <c r="A20" i="1" s="1"/>
  <c r="A134" i="45"/>
  <c r="L18" i="1" s="1"/>
  <c r="U1" i="21"/>
  <c r="A24" i="1" s="1"/>
  <c r="U1" i="3"/>
  <c r="A6" i="1" s="1"/>
  <c r="O134" i="2"/>
  <c r="A134" i="35"/>
  <c r="L8" i="1" s="1"/>
  <c r="N143" i="2"/>
  <c r="U1" i="5"/>
  <c r="A8" i="1" s="1"/>
  <c r="U1" i="26"/>
  <c r="A29" i="1" s="1"/>
  <c r="O143" i="2"/>
  <c r="U1" i="51"/>
  <c r="I24" i="1" s="1"/>
  <c r="A134" i="52"/>
  <c r="L25" i="1" s="1"/>
  <c r="A134" i="44"/>
  <c r="L17" i="1" s="1"/>
  <c r="A134" i="12"/>
  <c r="D15" i="1" s="1"/>
  <c r="U1" i="15"/>
  <c r="A18" i="1" s="1"/>
  <c r="F16" i="2"/>
  <c r="F160" i="2" s="1"/>
  <c r="U1" i="37"/>
  <c r="I10" i="1" s="1"/>
  <c r="U1" i="35"/>
  <c r="I8" i="1" s="1"/>
  <c r="U1" i="29"/>
  <c r="A32" i="1" s="1"/>
  <c r="A134" i="25"/>
  <c r="D28" i="1" s="1"/>
  <c r="A134" i="26"/>
  <c r="D29" i="1" s="1"/>
  <c r="E93" i="2"/>
  <c r="U1" i="19"/>
  <c r="A22" i="1" s="1"/>
  <c r="A134" i="16"/>
  <c r="D19" i="1" s="1"/>
  <c r="A134" i="15"/>
  <c r="D18" i="1" s="1"/>
  <c r="U1" i="13"/>
  <c r="A16" i="1" s="1"/>
  <c r="U1" i="49"/>
  <c r="I22" i="1" s="1"/>
  <c r="U1" i="11"/>
  <c r="A14" i="1" s="1"/>
  <c r="O158" i="2"/>
  <c r="U1" i="48"/>
  <c r="I21" i="1" s="1"/>
  <c r="U1" i="46"/>
  <c r="I19" i="1" s="1"/>
  <c r="U1" i="31"/>
  <c r="A34" i="1" s="1"/>
  <c r="H164" i="2"/>
  <c r="U1" i="33"/>
  <c r="I6" i="1" s="1"/>
  <c r="A134" i="9"/>
  <c r="D12" i="1" s="1"/>
  <c r="U1" i="34"/>
  <c r="I7" i="1" s="1"/>
  <c r="F54" i="2"/>
  <c r="U1" i="23"/>
  <c r="A26" i="1" s="1"/>
  <c r="U1" i="9"/>
  <c r="A12" i="1" s="1"/>
  <c r="U1" i="52"/>
  <c r="I25" i="1" s="1"/>
  <c r="A134" i="50"/>
  <c r="L23" i="1" s="1"/>
  <c r="A134" i="47"/>
  <c r="L20" i="1" s="1"/>
  <c r="U1" i="10"/>
  <c r="A13" i="1" s="1"/>
  <c r="A134" i="41"/>
  <c r="L14" i="1" s="1"/>
  <c r="U1" i="39"/>
  <c r="I12" i="1" s="1"/>
  <c r="U1" i="6"/>
  <c r="A9" i="1" s="1"/>
  <c r="A134" i="39"/>
  <c r="L12" i="1" s="1"/>
  <c r="U1" i="8"/>
  <c r="A11" i="1" s="1"/>
  <c r="A134" i="51"/>
  <c r="L24" i="1" s="1"/>
  <c r="A134" i="24"/>
  <c r="D27" i="1" s="1"/>
  <c r="A134" i="42"/>
  <c r="L15" i="1" s="1"/>
  <c r="O159" i="2"/>
  <c r="B159" i="2" s="1"/>
  <c r="U1" i="28"/>
  <c r="A31" i="1" s="1"/>
  <c r="A134" i="40"/>
  <c r="L13" i="1" s="1"/>
  <c r="O121" i="2"/>
  <c r="A134" i="33"/>
  <c r="L6" i="1" s="1"/>
  <c r="A134" i="37"/>
  <c r="L10" i="1" s="1"/>
  <c r="A134" i="18"/>
  <c r="D21" i="1" s="1"/>
  <c r="I104" i="2"/>
  <c r="N103" i="2"/>
  <c r="A134" i="38"/>
  <c r="L11" i="1" s="1"/>
  <c r="U1" i="24"/>
  <c r="A27" i="1" s="1"/>
  <c r="I163" i="2"/>
  <c r="O85" i="2"/>
  <c r="U1" i="47"/>
  <c r="I20" i="1" s="1"/>
  <c r="O136" i="2"/>
  <c r="A134" i="13"/>
  <c r="D16" i="1" s="1"/>
  <c r="A134" i="14"/>
  <c r="D17" i="1" s="1"/>
  <c r="A134" i="32"/>
  <c r="D35" i="1" s="1"/>
  <c r="A134" i="19"/>
  <c r="D22" i="1" s="1"/>
  <c r="M164" i="2"/>
  <c r="U1" i="30"/>
  <c r="A33" i="1" s="1"/>
  <c r="A134" i="7"/>
  <c r="D10" i="1" s="1"/>
  <c r="B153" i="2"/>
  <c r="E144" i="2"/>
  <c r="K24" i="2"/>
  <c r="O24" i="2" s="1"/>
  <c r="O19" i="2"/>
  <c r="A134" i="23"/>
  <c r="D26" i="1" s="1"/>
  <c r="U1" i="16"/>
  <c r="O82" i="2"/>
  <c r="E86" i="2"/>
  <c r="E54" i="2"/>
  <c r="O39" i="2"/>
  <c r="N154" i="2"/>
  <c r="O154" i="2"/>
  <c r="O87" i="2"/>
  <c r="H93" i="2"/>
  <c r="U1" i="41"/>
  <c r="O148" i="2"/>
  <c r="A134" i="28"/>
  <c r="D31" i="1" s="1"/>
  <c r="O69" i="2"/>
  <c r="E71" i="2"/>
  <c r="E64" i="2"/>
  <c r="O57" i="2"/>
  <c r="A134" i="31"/>
  <c r="D34" i="1" s="1"/>
  <c r="A134" i="8"/>
  <c r="D11" i="1" s="1"/>
  <c r="H71" i="2"/>
  <c r="O67" i="2"/>
  <c r="F122" i="2"/>
  <c r="A134" i="17"/>
  <c r="D20" i="1" s="1"/>
  <c r="G54" i="2"/>
  <c r="A134" i="10"/>
  <c r="D13" i="1" s="1"/>
  <c r="E16" i="2"/>
  <c r="K86" i="2"/>
  <c r="K163" i="2" s="1"/>
  <c r="E104" i="2"/>
  <c r="O97" i="2"/>
  <c r="O113" i="2"/>
  <c r="N113" i="2"/>
  <c r="B112" i="2"/>
  <c r="F36" i="2"/>
  <c r="O64" i="2" l="1"/>
  <c r="B63" i="2" s="1"/>
  <c r="H161" i="2"/>
  <c r="H165" i="2" s="1"/>
  <c r="G161" i="2"/>
  <c r="G165" i="2" s="1"/>
  <c r="N93" i="2"/>
  <c r="F161" i="2"/>
  <c r="F165" i="2" s="1"/>
  <c r="I165" i="2"/>
  <c r="K26" i="1"/>
  <c r="O122" i="2"/>
  <c r="B121" i="2"/>
  <c r="N122" i="2"/>
  <c r="E161" i="2"/>
  <c r="K160" i="2"/>
  <c r="M165" i="2" s="1"/>
  <c r="B22" i="2"/>
  <c r="O54" i="2"/>
  <c r="B53" i="2" s="1"/>
  <c r="O36" i="2"/>
  <c r="B35" i="2" s="1"/>
  <c r="O86" i="2"/>
  <c r="B85" i="2"/>
  <c r="N86" i="2"/>
  <c r="A19" i="1"/>
  <c r="O104" i="2"/>
  <c r="B103" i="2"/>
  <c r="N104" i="2"/>
  <c r="N144" i="2"/>
  <c r="O144" i="2"/>
  <c r="B143" i="2"/>
  <c r="O71" i="2"/>
  <c r="B71" i="2" s="1"/>
  <c r="I14" i="1"/>
  <c r="B92" i="2"/>
  <c r="E160" i="2"/>
  <c r="O16" i="2"/>
  <c r="B16" i="2" s="1"/>
  <c r="E165" i="2" l="1"/>
  <c r="O165" i="2" l="1"/>
  <c r="M28" i="1" s="1"/>
  <c r="W1" i="40" s="1"/>
  <c r="W1" i="43"/>
  <c r="W1" i="8"/>
  <c r="W1" i="15"/>
  <c r="W1" i="25"/>
  <c r="W1" i="51"/>
  <c r="W1" i="10"/>
  <c r="W1" i="7"/>
  <c r="W1" i="33" l="1"/>
  <c r="W1" i="14"/>
  <c r="W1" i="35"/>
  <c r="W1" i="50"/>
  <c r="W1" i="29"/>
  <c r="W1" i="23"/>
  <c r="W1" i="36"/>
  <c r="W1" i="28"/>
  <c r="W1" i="24"/>
  <c r="W1" i="5"/>
  <c r="W1" i="20"/>
  <c r="W1" i="52"/>
  <c r="W1" i="6"/>
  <c r="W1" i="19"/>
  <c r="W1" i="16"/>
  <c r="W1" i="18"/>
  <c r="W1" i="47"/>
  <c r="W1" i="9"/>
  <c r="W1" i="41"/>
  <c r="W1" i="44"/>
  <c r="W1" i="21"/>
  <c r="W1" i="46"/>
  <c r="W1" i="17"/>
  <c r="W1" i="45"/>
  <c r="W1" i="30"/>
  <c r="W1" i="32"/>
  <c r="W1" i="34"/>
  <c r="W1" i="11"/>
  <c r="W1" i="37"/>
  <c r="W1" i="12"/>
  <c r="W1" i="48"/>
  <c r="W1" i="13"/>
  <c r="W1" i="22"/>
  <c r="W1" i="27"/>
  <c r="W1" i="26"/>
  <c r="W1" i="42"/>
  <c r="W1" i="38"/>
  <c r="W1" i="39"/>
  <c r="W1" i="31"/>
  <c r="W1" i="49"/>
  <c r="W1" i="4"/>
  <c r="W1" i="3"/>
  <c r="J2" i="2"/>
</calcChain>
</file>

<file path=xl/sharedStrings.xml><?xml version="1.0" encoding="utf-8"?>
<sst xmlns="http://schemas.openxmlformats.org/spreadsheetml/2006/main" count="81316" uniqueCount="2791">
  <si>
    <t>新冠郡</t>
    <rPh sb="0" eb="2">
      <t>ニイカップ</t>
    </rPh>
    <rPh sb="2" eb="3">
      <t>グン</t>
    </rPh>
    <phoneticPr fontId="24"/>
  </si>
  <si>
    <t>函館</t>
    <rPh sb="0" eb="2">
      <t>ハコダテ</t>
    </rPh>
    <phoneticPr fontId="24"/>
  </si>
  <si>
    <t>函館市</t>
    <rPh sb="0" eb="3">
      <t>ハコダテシ</t>
    </rPh>
    <phoneticPr fontId="24"/>
  </si>
  <si>
    <t>北斗市</t>
    <rPh sb="0" eb="2">
      <t>ホクト</t>
    </rPh>
    <rPh sb="2" eb="3">
      <t>シ</t>
    </rPh>
    <phoneticPr fontId="24"/>
  </si>
  <si>
    <t>亀田郡</t>
    <rPh sb="0" eb="3">
      <t>カメダグン</t>
    </rPh>
    <phoneticPr fontId="24"/>
  </si>
  <si>
    <t>上磯郡</t>
    <rPh sb="0" eb="3">
      <t>カミイソグン</t>
    </rPh>
    <phoneticPr fontId="24"/>
  </si>
  <si>
    <t>松前郡</t>
    <rPh sb="0" eb="3">
      <t>マツマエグン</t>
    </rPh>
    <phoneticPr fontId="24"/>
  </si>
  <si>
    <t>茅部郡</t>
    <rPh sb="0" eb="3">
      <t>カヤベグン</t>
    </rPh>
    <phoneticPr fontId="24"/>
  </si>
  <si>
    <t>山越郡</t>
    <rPh sb="0" eb="2">
      <t>ヤマコシ</t>
    </rPh>
    <rPh sb="2" eb="3">
      <t>グン</t>
    </rPh>
    <phoneticPr fontId="24"/>
  </si>
  <si>
    <t>二海郡</t>
    <rPh sb="0" eb="1">
      <t>ニ</t>
    </rPh>
    <rPh sb="1" eb="2">
      <t>ウミ</t>
    </rPh>
    <rPh sb="2" eb="3">
      <t>グン</t>
    </rPh>
    <phoneticPr fontId="24"/>
  </si>
  <si>
    <t>桧山郡</t>
    <rPh sb="0" eb="3">
      <t>ヒヤマグン</t>
    </rPh>
    <phoneticPr fontId="24"/>
  </si>
  <si>
    <t>爾志郡</t>
    <rPh sb="0" eb="2">
      <t>ニシ</t>
    </rPh>
    <rPh sb="2" eb="3">
      <t>グン</t>
    </rPh>
    <phoneticPr fontId="24"/>
  </si>
  <si>
    <t>久遠郡</t>
    <rPh sb="0" eb="1">
      <t>ク</t>
    </rPh>
    <rPh sb="1" eb="2">
      <t>トオ</t>
    </rPh>
    <rPh sb="2" eb="3">
      <t>グン</t>
    </rPh>
    <phoneticPr fontId="24"/>
  </si>
  <si>
    <t>瀬棚郡</t>
    <rPh sb="0" eb="3">
      <t>セタナグン</t>
    </rPh>
    <phoneticPr fontId="24"/>
  </si>
  <si>
    <t>奥尻郡</t>
    <rPh sb="0" eb="3">
      <t>オクシリグン</t>
    </rPh>
    <phoneticPr fontId="24"/>
  </si>
  <si>
    <t>旭川市</t>
    <rPh sb="0" eb="3">
      <t>アサヒカワシ</t>
    </rPh>
    <phoneticPr fontId="24"/>
  </si>
  <si>
    <t>道北日報</t>
    <rPh sb="0" eb="2">
      <t>ドウホク</t>
    </rPh>
    <rPh sb="2" eb="4">
      <t>ニッポウ</t>
    </rPh>
    <phoneticPr fontId="24"/>
  </si>
  <si>
    <t>士別市</t>
    <rPh sb="0" eb="3">
      <t>シベツシ</t>
    </rPh>
    <phoneticPr fontId="24"/>
  </si>
  <si>
    <t>名寄市</t>
    <rPh sb="0" eb="3">
      <t>ナヨロシ</t>
    </rPh>
    <phoneticPr fontId="24"/>
  </si>
  <si>
    <t>富良野市</t>
    <rPh sb="0" eb="4">
      <t>フラノシ</t>
    </rPh>
    <phoneticPr fontId="24"/>
  </si>
  <si>
    <t>上川郡①</t>
    <rPh sb="0" eb="3">
      <t>カミカワグン</t>
    </rPh>
    <phoneticPr fontId="24"/>
  </si>
  <si>
    <t>中川郡①</t>
    <rPh sb="0" eb="3">
      <t>ナカガワグン</t>
    </rPh>
    <phoneticPr fontId="24"/>
  </si>
  <si>
    <t>勇払郡②</t>
    <rPh sb="0" eb="3">
      <t>ユウフツグン</t>
    </rPh>
    <phoneticPr fontId="24"/>
  </si>
  <si>
    <t>空知郡②</t>
    <rPh sb="0" eb="3">
      <t>ソラチグン</t>
    </rPh>
    <phoneticPr fontId="24"/>
  </si>
  <si>
    <t>留萌</t>
    <rPh sb="0" eb="2">
      <t>ルモイ</t>
    </rPh>
    <phoneticPr fontId="24"/>
  </si>
  <si>
    <t>留萌市</t>
    <rPh sb="0" eb="3">
      <t>ルモイシ</t>
    </rPh>
    <phoneticPr fontId="24"/>
  </si>
  <si>
    <t>増毛郡</t>
    <rPh sb="0" eb="3">
      <t>マシケグン</t>
    </rPh>
    <phoneticPr fontId="24"/>
  </si>
  <si>
    <t>留萌郡</t>
    <rPh sb="0" eb="3">
      <t>ルモイグン</t>
    </rPh>
    <phoneticPr fontId="24"/>
  </si>
  <si>
    <t>苫前郡</t>
    <rPh sb="0" eb="3">
      <t>トママエグン</t>
    </rPh>
    <phoneticPr fontId="24"/>
  </si>
  <si>
    <t>天塩郡①</t>
    <rPh sb="0" eb="2">
      <t>テシオ</t>
    </rPh>
    <rPh sb="2" eb="3">
      <t>グン</t>
    </rPh>
    <phoneticPr fontId="24"/>
  </si>
  <si>
    <t>日刊宗谷</t>
    <rPh sb="0" eb="2">
      <t>ニッカン</t>
    </rPh>
    <rPh sb="2" eb="4">
      <t>ソウヤ</t>
    </rPh>
    <phoneticPr fontId="24"/>
  </si>
  <si>
    <t>稚内市</t>
    <rPh sb="0" eb="3">
      <t>ワッカナイシ</t>
    </rPh>
    <phoneticPr fontId="24"/>
  </si>
  <si>
    <t>枝幸郡</t>
    <rPh sb="0" eb="3">
      <t>エサシグン</t>
    </rPh>
    <phoneticPr fontId="24"/>
  </si>
  <si>
    <t>天塩郡②</t>
    <rPh sb="0" eb="3">
      <t>テシオグン</t>
    </rPh>
    <phoneticPr fontId="24"/>
  </si>
  <si>
    <t>宗谷郡</t>
    <rPh sb="0" eb="3">
      <t>ソウヤグン</t>
    </rPh>
    <phoneticPr fontId="24"/>
  </si>
  <si>
    <t>利尻郡</t>
    <rPh sb="0" eb="3">
      <t>リシリグン</t>
    </rPh>
    <phoneticPr fontId="24"/>
  </si>
  <si>
    <t>礼文郡</t>
    <rPh sb="0" eb="3">
      <t>レブングン</t>
    </rPh>
    <phoneticPr fontId="24"/>
  </si>
  <si>
    <t>北見市</t>
    <rPh sb="0" eb="3">
      <t>キタミシ</t>
    </rPh>
    <phoneticPr fontId="24"/>
  </si>
  <si>
    <t>網走市</t>
    <rPh sb="0" eb="3">
      <t>アバシリシ</t>
    </rPh>
    <phoneticPr fontId="24"/>
  </si>
  <si>
    <t>北海民友</t>
    <rPh sb="0" eb="2">
      <t>ホッカイ</t>
    </rPh>
    <rPh sb="2" eb="3">
      <t>ミン</t>
    </rPh>
    <rPh sb="3" eb="4">
      <t>ユウ</t>
    </rPh>
    <phoneticPr fontId="24"/>
  </si>
  <si>
    <t>紋別市</t>
    <rPh sb="0" eb="3">
      <t>モンベツシ</t>
    </rPh>
    <phoneticPr fontId="24"/>
  </si>
  <si>
    <t>網走郡</t>
    <rPh sb="0" eb="3">
      <t>アバシリグン</t>
    </rPh>
    <phoneticPr fontId="24"/>
  </si>
  <si>
    <t>斜里郡</t>
    <rPh sb="0" eb="3">
      <t>シャリグン</t>
    </rPh>
    <phoneticPr fontId="24"/>
  </si>
  <si>
    <t>常呂郡</t>
    <rPh sb="0" eb="3">
      <t>トコログン</t>
    </rPh>
    <phoneticPr fontId="24"/>
  </si>
  <si>
    <t>紋別郡</t>
    <rPh sb="0" eb="3">
      <t>モンベツグン</t>
    </rPh>
    <phoneticPr fontId="24"/>
  </si>
  <si>
    <t>十勝毎日</t>
    <rPh sb="0" eb="2">
      <t>トカチ</t>
    </rPh>
    <rPh sb="2" eb="4">
      <t>マイニチ</t>
    </rPh>
    <phoneticPr fontId="24"/>
  </si>
  <si>
    <t>帯広市</t>
    <rPh sb="0" eb="3">
      <t>オビヒロシ</t>
    </rPh>
    <phoneticPr fontId="24"/>
  </si>
  <si>
    <t>河東郡</t>
    <rPh sb="0" eb="3">
      <t>カトウグン</t>
    </rPh>
    <phoneticPr fontId="24"/>
  </si>
  <si>
    <t>上川郡②</t>
    <rPh sb="0" eb="3">
      <t>カミカワグン</t>
    </rPh>
    <phoneticPr fontId="24"/>
  </si>
  <si>
    <t>河西郡</t>
    <rPh sb="0" eb="2">
      <t>カサイ</t>
    </rPh>
    <rPh sb="2" eb="3">
      <t>グン</t>
    </rPh>
    <phoneticPr fontId="24"/>
  </si>
  <si>
    <t>広尾郡</t>
    <rPh sb="0" eb="3">
      <t>ヒロオグン</t>
    </rPh>
    <phoneticPr fontId="24"/>
  </si>
  <si>
    <t>足寄郡</t>
    <rPh sb="0" eb="3">
      <t>アショログン</t>
    </rPh>
    <phoneticPr fontId="24"/>
  </si>
  <si>
    <t>中川郡②</t>
    <rPh sb="0" eb="3">
      <t>ナカガワグン</t>
    </rPh>
    <phoneticPr fontId="24"/>
  </si>
  <si>
    <t>十勝郡</t>
    <rPh sb="0" eb="3">
      <t>トカチグン</t>
    </rPh>
    <phoneticPr fontId="24"/>
  </si>
  <si>
    <t>釧路</t>
    <rPh sb="0" eb="2">
      <t>クシロ</t>
    </rPh>
    <phoneticPr fontId="24"/>
  </si>
  <si>
    <t>釧路市</t>
    <rPh sb="0" eb="3">
      <t>クシロシ</t>
    </rPh>
    <phoneticPr fontId="24"/>
  </si>
  <si>
    <t>釧路郡</t>
    <rPh sb="0" eb="3">
      <t>クシログン</t>
    </rPh>
    <phoneticPr fontId="24"/>
  </si>
  <si>
    <t>厚岸郡</t>
    <rPh sb="0" eb="3">
      <t>アッケシグン</t>
    </rPh>
    <phoneticPr fontId="24"/>
  </si>
  <si>
    <t>阿寒郡</t>
    <rPh sb="0" eb="3">
      <t>アカングン</t>
    </rPh>
    <phoneticPr fontId="24"/>
  </si>
  <si>
    <t>川上郡</t>
    <rPh sb="0" eb="3">
      <t>カワカミグン</t>
    </rPh>
    <phoneticPr fontId="24"/>
  </si>
  <si>
    <t>白糠郡</t>
    <rPh sb="0" eb="3">
      <t>シラヌカグン</t>
    </rPh>
    <phoneticPr fontId="24"/>
  </si>
  <si>
    <t>根室市</t>
    <rPh sb="0" eb="3">
      <t>ネムロシ</t>
    </rPh>
    <phoneticPr fontId="24"/>
  </si>
  <si>
    <t>野付郡</t>
    <rPh sb="0" eb="3">
      <t>ノツケグン</t>
    </rPh>
    <phoneticPr fontId="24"/>
  </si>
  <si>
    <t>標津郡</t>
    <rPh sb="0" eb="3">
      <t>シベツグン</t>
    </rPh>
    <phoneticPr fontId="24"/>
  </si>
  <si>
    <t>目梨郡</t>
    <rPh sb="0" eb="3">
      <t>メナシグン</t>
    </rPh>
    <phoneticPr fontId="24"/>
  </si>
  <si>
    <t>札幌中央</t>
  </si>
  <si>
    <t>中央南</t>
  </si>
  <si>
    <t>円山</t>
  </si>
  <si>
    <t>幌西</t>
  </si>
  <si>
    <t>南円山</t>
  </si>
  <si>
    <t>曙</t>
  </si>
  <si>
    <t>桑園</t>
  </si>
  <si>
    <t>宮の森</t>
  </si>
  <si>
    <t>相ノ内</t>
  </si>
  <si>
    <t>厚別もみじ台</t>
  </si>
  <si>
    <t>北見西部</t>
  </si>
  <si>
    <t>留辺蘂</t>
  </si>
  <si>
    <t>温根湯</t>
  </si>
  <si>
    <t>網走</t>
  </si>
  <si>
    <t>紋別</t>
  </si>
  <si>
    <t>美幌</t>
  </si>
  <si>
    <t>津別</t>
  </si>
  <si>
    <t>女満別</t>
  </si>
  <si>
    <t>東藻琴</t>
  </si>
  <si>
    <t>澄川</t>
  </si>
  <si>
    <t>川沿</t>
  </si>
  <si>
    <t>真駒内</t>
  </si>
  <si>
    <t>石山</t>
  </si>
  <si>
    <t>藤野</t>
  </si>
  <si>
    <t>定山渓</t>
  </si>
  <si>
    <t>東栄</t>
  </si>
  <si>
    <t>札苗</t>
  </si>
  <si>
    <t>北光</t>
  </si>
  <si>
    <t>丘珠</t>
  </si>
  <si>
    <t>美香保</t>
  </si>
  <si>
    <t>北丘珠</t>
  </si>
  <si>
    <t>伏古</t>
  </si>
  <si>
    <t>鉄東</t>
  </si>
  <si>
    <t>元町</t>
  </si>
  <si>
    <t>幌北</t>
  </si>
  <si>
    <t>麻生</t>
  </si>
  <si>
    <t>新川</t>
  </si>
  <si>
    <t>新琴似</t>
  </si>
  <si>
    <t>屯田</t>
  </si>
  <si>
    <t>篠路</t>
  </si>
  <si>
    <t>太平</t>
  </si>
  <si>
    <t>あいの里</t>
  </si>
  <si>
    <t>花川</t>
  </si>
  <si>
    <t>八軒</t>
  </si>
  <si>
    <t>琴似</t>
  </si>
  <si>
    <t>発寒</t>
  </si>
  <si>
    <t>西野</t>
  </si>
  <si>
    <t>手稲西</t>
  </si>
  <si>
    <t>西町</t>
  </si>
  <si>
    <t>手稲</t>
  </si>
  <si>
    <t>手稲西部</t>
  </si>
  <si>
    <t>手稲東部</t>
  </si>
  <si>
    <t>銭函</t>
  </si>
  <si>
    <t>平岸</t>
  </si>
  <si>
    <t>豊平中央</t>
  </si>
  <si>
    <t>豊平</t>
  </si>
  <si>
    <t>月寒</t>
  </si>
  <si>
    <t>南平岸</t>
  </si>
  <si>
    <t>羊ヶ丘</t>
  </si>
  <si>
    <t>美園</t>
  </si>
  <si>
    <t>西岡</t>
  </si>
  <si>
    <t>東北通</t>
  </si>
  <si>
    <t>南月寒</t>
  </si>
  <si>
    <t>平岡</t>
  </si>
  <si>
    <t>清田</t>
  </si>
  <si>
    <t>真栄</t>
  </si>
  <si>
    <t>北野</t>
  </si>
  <si>
    <t>里塚</t>
  </si>
  <si>
    <t>大曲</t>
  </si>
  <si>
    <t>東札幌</t>
  </si>
  <si>
    <t>菊水</t>
  </si>
  <si>
    <t>菊水元町</t>
  </si>
  <si>
    <t>白石</t>
  </si>
  <si>
    <t>北郷</t>
  </si>
  <si>
    <t>もみじ台</t>
  </si>
  <si>
    <t>新さっぽろ</t>
  </si>
  <si>
    <t>青葉町</t>
  </si>
  <si>
    <t>新札幌</t>
  </si>
  <si>
    <t>大麻</t>
  </si>
  <si>
    <t>江別</t>
  </si>
  <si>
    <t>野幌</t>
  </si>
  <si>
    <t>江別北</t>
  </si>
  <si>
    <t>石狩当別</t>
  </si>
  <si>
    <t>北広島</t>
  </si>
  <si>
    <t>恵み野</t>
  </si>
  <si>
    <t>恵庭</t>
  </si>
  <si>
    <t>千歳東部</t>
  </si>
  <si>
    <t>千歳西部</t>
  </si>
  <si>
    <t>千歳北部</t>
  </si>
  <si>
    <t>望来</t>
  </si>
  <si>
    <t>浜益</t>
  </si>
  <si>
    <t>太美</t>
  </si>
  <si>
    <t>東小樽</t>
  </si>
  <si>
    <t>汐見台</t>
  </si>
  <si>
    <t>南小樽</t>
  </si>
  <si>
    <t>小樽中央</t>
  </si>
  <si>
    <t>小樽緑町</t>
  </si>
  <si>
    <t>長橋</t>
  </si>
  <si>
    <t>塩谷</t>
  </si>
  <si>
    <t>高島</t>
  </si>
  <si>
    <t>余市東部</t>
  </si>
  <si>
    <t>余市西部</t>
  </si>
  <si>
    <t>銀山</t>
  </si>
  <si>
    <t>古平浜町</t>
  </si>
  <si>
    <t>美国</t>
  </si>
  <si>
    <t>神恵内</t>
  </si>
  <si>
    <t>岩内西部</t>
  </si>
  <si>
    <t>倶知安</t>
  </si>
  <si>
    <t>喜茂別</t>
  </si>
  <si>
    <t>留寿都</t>
  </si>
  <si>
    <t>京極</t>
  </si>
  <si>
    <t>真狩</t>
  </si>
  <si>
    <t>鈴川</t>
  </si>
  <si>
    <t>双葉</t>
  </si>
  <si>
    <t>蘭越</t>
  </si>
  <si>
    <t>港</t>
  </si>
  <si>
    <t>岩見沢西部</t>
  </si>
  <si>
    <t>幌向</t>
  </si>
  <si>
    <t>岩見沢中央</t>
  </si>
  <si>
    <t>美流渡</t>
  </si>
  <si>
    <t>栗沢</t>
  </si>
  <si>
    <t>北村</t>
  </si>
  <si>
    <t>沼の沢</t>
  </si>
  <si>
    <t>南大夕張</t>
  </si>
  <si>
    <t>峰延</t>
  </si>
  <si>
    <t>美唄</t>
  </si>
  <si>
    <t>南美唄</t>
  </si>
  <si>
    <t>砂川</t>
  </si>
  <si>
    <t>滝川中央</t>
  </si>
  <si>
    <t>江部乙</t>
  </si>
  <si>
    <t>深川</t>
  </si>
  <si>
    <t>赤平</t>
  </si>
  <si>
    <t>歌志内</t>
  </si>
  <si>
    <t>芦別</t>
  </si>
  <si>
    <t>西芦別</t>
  </si>
  <si>
    <t>奈井江</t>
  </si>
  <si>
    <t>上砂川</t>
  </si>
  <si>
    <t>南幌</t>
  </si>
  <si>
    <t>長沼</t>
  </si>
  <si>
    <t>栗山</t>
  </si>
  <si>
    <t>継立</t>
  </si>
  <si>
    <t>三川</t>
  </si>
  <si>
    <t>苫小牧西部</t>
  </si>
  <si>
    <t>苫小牧東部</t>
  </si>
  <si>
    <t>夕刊　錦岡西</t>
  </si>
  <si>
    <t>苫小牧美園</t>
  </si>
  <si>
    <t>夕刊　錦岡東</t>
  </si>
  <si>
    <t>沼の端</t>
  </si>
  <si>
    <t>夕刊　鉄北糸井</t>
  </si>
  <si>
    <t>苫小牧山手</t>
  </si>
  <si>
    <t>夕刊　鉄南糸井</t>
  </si>
  <si>
    <t>夕刊　鉄北糸井東</t>
  </si>
  <si>
    <t>夕刊　山手</t>
  </si>
  <si>
    <t>夕刊　西部</t>
  </si>
  <si>
    <t>夕刊　鉄南中央</t>
  </si>
  <si>
    <t>夕刊　東部</t>
  </si>
  <si>
    <t>夕刊　郊外</t>
  </si>
  <si>
    <t>室蘭</t>
  </si>
  <si>
    <t>小橋内</t>
  </si>
  <si>
    <t>中島</t>
  </si>
  <si>
    <t>母恋</t>
  </si>
  <si>
    <t>11213205</t>
  </si>
  <si>
    <t>本輪西</t>
  </si>
  <si>
    <t>東町</t>
  </si>
  <si>
    <t>白鳥台</t>
  </si>
  <si>
    <t>輪西</t>
  </si>
  <si>
    <t>知利別</t>
  </si>
  <si>
    <t>鷲別</t>
  </si>
  <si>
    <t>登別</t>
  </si>
  <si>
    <t>幌別</t>
  </si>
  <si>
    <t>伊達</t>
  </si>
  <si>
    <t>黄金</t>
  </si>
  <si>
    <t>有珠</t>
  </si>
  <si>
    <t>長和</t>
  </si>
  <si>
    <t>大滝</t>
  </si>
  <si>
    <t>追分</t>
  </si>
  <si>
    <t>鵡川</t>
  </si>
  <si>
    <t>早来</t>
  </si>
  <si>
    <t>夕刊　遠浅</t>
  </si>
  <si>
    <t>夕刊　厚真</t>
  </si>
  <si>
    <t>夕刊　上厚真</t>
  </si>
  <si>
    <t>夕刊　追分</t>
  </si>
  <si>
    <t>白老</t>
  </si>
  <si>
    <t>夕刊　白老</t>
  </si>
  <si>
    <t>虎杖浜</t>
  </si>
  <si>
    <t>萩野</t>
  </si>
  <si>
    <t>夕刊　萩野</t>
  </si>
  <si>
    <t>竹浦</t>
  </si>
  <si>
    <t>夕刊　竹浦</t>
  </si>
  <si>
    <t>壮瞥</t>
  </si>
  <si>
    <t>久保内</t>
  </si>
  <si>
    <t>虻田</t>
  </si>
  <si>
    <t>洞爺湖温泉</t>
  </si>
  <si>
    <t>洞爺温泉</t>
  </si>
  <si>
    <t>豊浦</t>
  </si>
  <si>
    <t>向洞爺</t>
  </si>
  <si>
    <t>大岸</t>
  </si>
  <si>
    <t>平取</t>
  </si>
  <si>
    <t>貫気別</t>
  </si>
  <si>
    <t>静内</t>
  </si>
  <si>
    <t>東静内</t>
  </si>
  <si>
    <t>浦河</t>
  </si>
  <si>
    <t>函館東部</t>
  </si>
  <si>
    <t>弁天</t>
  </si>
  <si>
    <t>函館中央</t>
  </si>
  <si>
    <t>旭</t>
  </si>
  <si>
    <t>函館北部</t>
  </si>
  <si>
    <t>中部</t>
  </si>
  <si>
    <t>湯の川</t>
  </si>
  <si>
    <t>函館美原</t>
  </si>
  <si>
    <t>本通り</t>
  </si>
  <si>
    <t>七重浜</t>
  </si>
  <si>
    <t>千代台</t>
  </si>
  <si>
    <t>下海岸</t>
  </si>
  <si>
    <t>臼尻</t>
  </si>
  <si>
    <t>深堀</t>
  </si>
  <si>
    <t>上湯川</t>
  </si>
  <si>
    <t>恵山</t>
  </si>
  <si>
    <t>南茅部</t>
  </si>
  <si>
    <t>美原</t>
  </si>
  <si>
    <t>北斗</t>
  </si>
  <si>
    <t>上磯</t>
  </si>
  <si>
    <t>大野</t>
  </si>
  <si>
    <t>茂辺地</t>
  </si>
  <si>
    <t>七飯</t>
  </si>
  <si>
    <t>大沼</t>
  </si>
  <si>
    <t>木古内</t>
  </si>
  <si>
    <t>松前</t>
  </si>
  <si>
    <t>福島</t>
  </si>
  <si>
    <t>鹿部</t>
  </si>
  <si>
    <t>砂原</t>
  </si>
  <si>
    <t>長万部</t>
  </si>
  <si>
    <t>八雲</t>
  </si>
  <si>
    <t>落部</t>
  </si>
  <si>
    <t>江差</t>
  </si>
  <si>
    <t>厚沢部</t>
  </si>
  <si>
    <t>上ノ国</t>
  </si>
  <si>
    <t>乙部</t>
  </si>
  <si>
    <t>▲青苗</t>
  </si>
  <si>
    <t>旭川中央</t>
  </si>
  <si>
    <t>旭川西部</t>
  </si>
  <si>
    <t>旭川東部</t>
  </si>
  <si>
    <t>旭川南部</t>
  </si>
  <si>
    <t>旭川緑ヶ丘</t>
  </si>
  <si>
    <t>旭川花咲</t>
  </si>
  <si>
    <t>旭川豊岡</t>
  </si>
  <si>
    <t>旭川北部</t>
  </si>
  <si>
    <t>旭川北星</t>
  </si>
  <si>
    <t>旭川春光台</t>
  </si>
  <si>
    <t>新旭川</t>
  </si>
  <si>
    <t>東神楽</t>
  </si>
  <si>
    <t>ひじり野</t>
  </si>
  <si>
    <t>当麻</t>
  </si>
  <si>
    <t>士別</t>
  </si>
  <si>
    <t>温根別</t>
  </si>
  <si>
    <t>多寄</t>
  </si>
  <si>
    <t>上士別</t>
  </si>
  <si>
    <t>士別朝日</t>
  </si>
  <si>
    <t>名寄</t>
  </si>
  <si>
    <t>風連</t>
  </si>
  <si>
    <t>山部</t>
  </si>
  <si>
    <t>剣淵</t>
  </si>
  <si>
    <t>美瑛</t>
  </si>
  <si>
    <t>和寒</t>
  </si>
  <si>
    <t>比布</t>
  </si>
  <si>
    <t>愛別</t>
  </si>
  <si>
    <t>美深</t>
  </si>
  <si>
    <t>上富良野</t>
  </si>
  <si>
    <t>留萌</t>
  </si>
  <si>
    <t>天塩</t>
  </si>
  <si>
    <t>幌延</t>
  </si>
  <si>
    <t>稚内</t>
  </si>
  <si>
    <t>沼川</t>
  </si>
  <si>
    <t>恵北</t>
  </si>
  <si>
    <t>宗谷岬</t>
  </si>
  <si>
    <t>勇知</t>
  </si>
  <si>
    <t>歌登</t>
  </si>
  <si>
    <t>中頓別</t>
  </si>
  <si>
    <t>豊富</t>
  </si>
  <si>
    <t>兜沼</t>
  </si>
  <si>
    <t>浅茅野</t>
  </si>
  <si>
    <t>鬼志別</t>
  </si>
  <si>
    <t>浜鬼志別</t>
  </si>
  <si>
    <t>小清水</t>
  </si>
  <si>
    <t>斜里</t>
  </si>
  <si>
    <t>浜小清水</t>
  </si>
  <si>
    <t>清里</t>
  </si>
  <si>
    <t>止別</t>
  </si>
  <si>
    <t>置戸</t>
  </si>
  <si>
    <t>訓子府</t>
  </si>
  <si>
    <t>佐呂間</t>
  </si>
  <si>
    <t>浜佐呂間</t>
  </si>
  <si>
    <t>遠軽</t>
  </si>
  <si>
    <t>湧別</t>
  </si>
  <si>
    <t>生田原</t>
  </si>
  <si>
    <t>北見滝上</t>
  </si>
  <si>
    <t>西興部</t>
  </si>
  <si>
    <t>芭露</t>
  </si>
  <si>
    <t>上湧別</t>
  </si>
  <si>
    <t>帯広中央</t>
  </si>
  <si>
    <t>帯広西部</t>
  </si>
  <si>
    <t>帯広北部</t>
  </si>
  <si>
    <t>夕刊　緑西</t>
  </si>
  <si>
    <t>夕刊　ノースゲート</t>
  </si>
  <si>
    <t>夕刊　栄</t>
  </si>
  <si>
    <t>夕刊　東部（南）</t>
  </si>
  <si>
    <t>芽室</t>
  </si>
  <si>
    <t>夕刊　フォレスト</t>
  </si>
  <si>
    <t>夕刊　南町（東）</t>
  </si>
  <si>
    <t>夕刊　自由が丘</t>
  </si>
  <si>
    <t>夕刊　西帯広</t>
  </si>
  <si>
    <t>音更木野</t>
  </si>
  <si>
    <t>上士幌</t>
  </si>
  <si>
    <t>夕刊　大正</t>
  </si>
  <si>
    <t>鹿追</t>
  </si>
  <si>
    <t>夕刊　愛国</t>
  </si>
  <si>
    <t>夕刊　サウスゲート</t>
  </si>
  <si>
    <t>夕刊　清川</t>
  </si>
  <si>
    <t>夕刊　木野</t>
  </si>
  <si>
    <t>夕刊　木野東</t>
  </si>
  <si>
    <t>夕刊　音更</t>
  </si>
  <si>
    <t>夕刊　駒場</t>
  </si>
  <si>
    <t>夕刊　鹿追</t>
  </si>
  <si>
    <t>夕刊　瓜幕</t>
  </si>
  <si>
    <t>夕刊　中士幌</t>
  </si>
  <si>
    <t>夕刊　士幌</t>
  </si>
  <si>
    <t>夕刊　上士幌</t>
  </si>
  <si>
    <t>夕刊　清水</t>
  </si>
  <si>
    <t>夕刊　新得</t>
  </si>
  <si>
    <t>夕刊　屈足</t>
  </si>
  <si>
    <t>夕刊　御影</t>
  </si>
  <si>
    <t>夕刊　芽室</t>
  </si>
  <si>
    <t>更別</t>
  </si>
  <si>
    <t>夕刊　中札内</t>
  </si>
  <si>
    <t>夕刊　上札内</t>
  </si>
  <si>
    <t>夕刊　更別</t>
  </si>
  <si>
    <t>大樹</t>
  </si>
  <si>
    <t>夕刊　広尾</t>
  </si>
  <si>
    <t>夕刊　大樹</t>
  </si>
  <si>
    <t>夕刊　豊似</t>
  </si>
  <si>
    <t>足寄</t>
  </si>
  <si>
    <t>夕刊　足寄</t>
  </si>
  <si>
    <t>夕刊　陸別</t>
  </si>
  <si>
    <t>幕別札内</t>
  </si>
  <si>
    <t>本別</t>
  </si>
  <si>
    <t>夕刊　札内</t>
  </si>
  <si>
    <t>夕刊　幕別</t>
  </si>
  <si>
    <t>夕刊　糠内</t>
  </si>
  <si>
    <t>利別</t>
  </si>
  <si>
    <t>夕刊　池田</t>
  </si>
  <si>
    <t>夕刊　茂岩</t>
  </si>
  <si>
    <t>夕刊　本別</t>
  </si>
  <si>
    <t>夕刊　勇足</t>
  </si>
  <si>
    <t>夕刊　忠類</t>
  </si>
  <si>
    <t>夕刊　浦幌</t>
  </si>
  <si>
    <t>夕刊　厚内</t>
  </si>
  <si>
    <t>釧路南部</t>
  </si>
  <si>
    <t>西部鳥取</t>
  </si>
  <si>
    <t>別保</t>
  </si>
  <si>
    <t>遠矢</t>
  </si>
  <si>
    <t>山花</t>
  </si>
  <si>
    <t>阿寒</t>
  </si>
  <si>
    <t>阿寒湖畔</t>
  </si>
  <si>
    <t>音別</t>
  </si>
  <si>
    <t>昆布森</t>
  </si>
  <si>
    <t>厚岸</t>
  </si>
  <si>
    <t>尾幌</t>
  </si>
  <si>
    <t>茶内</t>
  </si>
  <si>
    <t>霧多布</t>
  </si>
  <si>
    <t>浜中</t>
  </si>
  <si>
    <t>鶴居</t>
  </si>
  <si>
    <t>磯分内</t>
  </si>
  <si>
    <t>川湯</t>
  </si>
  <si>
    <t>弟子屈</t>
  </si>
  <si>
    <t>標茶</t>
  </si>
  <si>
    <t>根室</t>
  </si>
  <si>
    <t>西春別</t>
  </si>
  <si>
    <t>別海</t>
  </si>
  <si>
    <t>中標津</t>
  </si>
  <si>
    <t>計根別</t>
  </si>
  <si>
    <t>標津</t>
  </si>
  <si>
    <t>川北</t>
  </si>
  <si>
    <t>羅臼</t>
  </si>
  <si>
    <t>新十津川</t>
  </si>
  <si>
    <t>月形</t>
  </si>
  <si>
    <t>浦臼</t>
  </si>
  <si>
    <t>札幌市中央区</t>
  </si>
  <si>
    <t>久遠郡</t>
  </si>
  <si>
    <t>瀬棚郡</t>
  </si>
  <si>
    <t>奥尻郡</t>
  </si>
  <si>
    <t>札幌市南区</t>
  </si>
  <si>
    <t>旭川市</t>
  </si>
  <si>
    <t>札幌市東区</t>
  </si>
  <si>
    <t>士別市</t>
  </si>
  <si>
    <t>名寄市</t>
  </si>
  <si>
    <t>富良野市</t>
  </si>
  <si>
    <t>札幌市北区</t>
  </si>
  <si>
    <t>札幌市西区</t>
  </si>
  <si>
    <t>札幌市手稲区</t>
  </si>
  <si>
    <t>札幌市豊平区</t>
  </si>
  <si>
    <t>札幌市清田区</t>
  </si>
  <si>
    <t>留萌市</t>
  </si>
  <si>
    <t>増毛郡</t>
  </si>
  <si>
    <t>札幌市白石区</t>
  </si>
  <si>
    <t>札幌市厚別区</t>
  </si>
  <si>
    <t>留萌郡</t>
  </si>
  <si>
    <t>苫前郡</t>
  </si>
  <si>
    <t>江別市</t>
  </si>
  <si>
    <t>北広島市</t>
  </si>
  <si>
    <t>恵庭市</t>
  </si>
  <si>
    <t>千歳市</t>
  </si>
  <si>
    <t>稚内市</t>
  </si>
  <si>
    <t>枝幸郡</t>
  </si>
  <si>
    <t>石狩市</t>
  </si>
  <si>
    <t>宗谷郡</t>
  </si>
  <si>
    <t>利尻郡</t>
  </si>
  <si>
    <t>礼文郡</t>
  </si>
  <si>
    <t>小樽市</t>
  </si>
  <si>
    <t>北見市</t>
  </si>
  <si>
    <t>網走市</t>
  </si>
  <si>
    <t>紋別市</t>
  </si>
  <si>
    <t>網走郡</t>
  </si>
  <si>
    <t>余市郡</t>
  </si>
  <si>
    <t>古平郡</t>
  </si>
  <si>
    <t>積丹郡</t>
  </si>
  <si>
    <t>古宇郡</t>
  </si>
  <si>
    <t>斜里郡</t>
  </si>
  <si>
    <t>常呂郡</t>
  </si>
  <si>
    <t>岩内郡</t>
  </si>
  <si>
    <t>紋別郡</t>
  </si>
  <si>
    <t>磯谷郡</t>
  </si>
  <si>
    <t>寿都郡</t>
  </si>
  <si>
    <t>島牧郡</t>
  </si>
  <si>
    <t>帯広市</t>
  </si>
  <si>
    <t>岩見沢市</t>
  </si>
  <si>
    <t>三笠市</t>
  </si>
  <si>
    <t>夕張市</t>
  </si>
  <si>
    <t>河東郡</t>
  </si>
  <si>
    <t>美唄市</t>
  </si>
  <si>
    <t>砂川市</t>
  </si>
  <si>
    <t>滝川市</t>
  </si>
  <si>
    <t>深川市</t>
  </si>
  <si>
    <t>河西郡</t>
  </si>
  <si>
    <t>広尾郡</t>
  </si>
  <si>
    <t>足寄郡</t>
  </si>
  <si>
    <t>赤平市</t>
  </si>
  <si>
    <t>歌志内市</t>
  </si>
  <si>
    <t>芦別市</t>
  </si>
  <si>
    <t>十勝郡</t>
  </si>
  <si>
    <t>夕張郡</t>
  </si>
  <si>
    <t>樺戸郡</t>
  </si>
  <si>
    <t>雨竜郡</t>
  </si>
  <si>
    <t>釧路郡</t>
  </si>
  <si>
    <t>厚岸郡</t>
  </si>
  <si>
    <t>阿寒郡</t>
  </si>
  <si>
    <t>苫小牧市</t>
  </si>
  <si>
    <t>川上郡</t>
  </si>
  <si>
    <t>白糠郡</t>
  </si>
  <si>
    <t>室蘭市</t>
  </si>
  <si>
    <t>根室市</t>
  </si>
  <si>
    <t>野付郡</t>
  </si>
  <si>
    <t>標津郡</t>
  </si>
  <si>
    <t>目梨郡</t>
  </si>
  <si>
    <t>登別市</t>
  </si>
  <si>
    <t>伊達市</t>
  </si>
  <si>
    <t>白老郡</t>
  </si>
  <si>
    <t>有珠郡</t>
  </si>
  <si>
    <t>沙流郡</t>
  </si>
  <si>
    <t>日高郡</t>
  </si>
  <si>
    <t>浦河郡</t>
  </si>
  <si>
    <t>様似郡</t>
  </si>
  <si>
    <t>幌泉郡</t>
  </si>
  <si>
    <t>新冠郡</t>
  </si>
  <si>
    <t>函館市</t>
  </si>
  <si>
    <t>北斗市</t>
  </si>
  <si>
    <t>亀田郡</t>
  </si>
  <si>
    <t>上磯郡</t>
  </si>
  <si>
    <t>松前郡</t>
  </si>
  <si>
    <t>茅部郡</t>
  </si>
  <si>
    <t>山越郡</t>
  </si>
  <si>
    <t>ニ海郡</t>
  </si>
  <si>
    <t>桧山郡</t>
  </si>
  <si>
    <t>爾志郡</t>
  </si>
  <si>
    <t>北 海 道 総 部 数 表</t>
  </si>
  <si>
    <t>読　売</t>
  </si>
  <si>
    <t>朝　日</t>
  </si>
  <si>
    <t>毎　日</t>
  </si>
  <si>
    <t>北海道</t>
  </si>
  <si>
    <t>計</t>
  </si>
  <si>
    <t>●札幌市</t>
  </si>
  <si>
    <t>●石狩支庁</t>
  </si>
  <si>
    <t>○後志支庁</t>
  </si>
  <si>
    <t>◎空知支庁</t>
  </si>
  <si>
    <t>■胆振支庁</t>
  </si>
  <si>
    <t>□日高支庁</t>
  </si>
  <si>
    <t>▲渡島支庁</t>
  </si>
  <si>
    <t>△桧山支庁</t>
  </si>
  <si>
    <t>▼上川支庁</t>
  </si>
  <si>
    <t>▽留萌支庁</t>
  </si>
  <si>
    <t>◆宗谷支庁</t>
  </si>
  <si>
    <t>◇網走支庁</t>
  </si>
  <si>
    <t>※十勝支庁</t>
  </si>
  <si>
    <t>★釧路支庁</t>
  </si>
  <si>
    <t>☆根室支庁</t>
  </si>
  <si>
    <t>合　　計</t>
  </si>
  <si>
    <t>№</t>
  </si>
  <si>
    <t>01</t>
  </si>
  <si>
    <t>02</t>
  </si>
  <si>
    <t>朝日</t>
  </si>
  <si>
    <t>03</t>
  </si>
  <si>
    <t>毎日</t>
  </si>
  <si>
    <t>06</t>
  </si>
  <si>
    <t>05</t>
  </si>
  <si>
    <t>日経</t>
  </si>
  <si>
    <t/>
  </si>
  <si>
    <t>ＣＤ</t>
  </si>
  <si>
    <t>店　名</t>
  </si>
  <si>
    <t>部　数</t>
  </si>
  <si>
    <t>01101010</t>
  </si>
  <si>
    <t>06101013</t>
  </si>
  <si>
    <t>中島町</t>
  </si>
  <si>
    <t>06101020</t>
  </si>
  <si>
    <t>01101032</t>
  </si>
  <si>
    <t>01101049</t>
  </si>
  <si>
    <t>06101042</t>
  </si>
  <si>
    <t>02101070</t>
  </si>
  <si>
    <t>06101071</t>
  </si>
  <si>
    <t>01101061</t>
  </si>
  <si>
    <t>06101088</t>
  </si>
  <si>
    <t>01101078</t>
  </si>
  <si>
    <t>02101093</t>
  </si>
  <si>
    <t>06101094</t>
  </si>
  <si>
    <t>01101084</t>
  </si>
  <si>
    <t>06101102</t>
  </si>
  <si>
    <t>01101090</t>
  </si>
  <si>
    <t>06101119</t>
  </si>
  <si>
    <t>06101125</t>
  </si>
  <si>
    <t>06101131</t>
  </si>
  <si>
    <t>配布指示摘要欄</t>
  </si>
  <si>
    <t>合  計</t>
  </si>
  <si>
    <t>読売</t>
  </si>
  <si>
    <t>01106010</t>
  </si>
  <si>
    <t>02106013</t>
  </si>
  <si>
    <t>01106027</t>
  </si>
  <si>
    <t>06106020</t>
  </si>
  <si>
    <t>01106040</t>
  </si>
  <si>
    <t>06106037</t>
  </si>
  <si>
    <t>02106059</t>
  </si>
  <si>
    <t>06106043</t>
  </si>
  <si>
    <t>01106079</t>
  </si>
  <si>
    <t>06106050</t>
  </si>
  <si>
    <t>01106062</t>
  </si>
  <si>
    <t>06106066</t>
  </si>
  <si>
    <t>06106072</t>
  </si>
  <si>
    <t>06106089</t>
  </si>
  <si>
    <t>06106095</t>
  </si>
  <si>
    <t>01103016</t>
  </si>
  <si>
    <t>02103025</t>
  </si>
  <si>
    <t>06103010</t>
  </si>
  <si>
    <t>01103039</t>
  </si>
  <si>
    <t>02103048</t>
  </si>
  <si>
    <t>06103026</t>
  </si>
  <si>
    <t>02103054</t>
  </si>
  <si>
    <t>02103060</t>
  </si>
  <si>
    <t>02103077</t>
  </si>
  <si>
    <t>06103055</t>
  </si>
  <si>
    <t>01103097</t>
  </si>
  <si>
    <t>中厚真</t>
  </si>
  <si>
    <t>02103083</t>
  </si>
  <si>
    <t>06103078</t>
  </si>
  <si>
    <t>01103105</t>
  </si>
  <si>
    <t>02103090</t>
  </si>
  <si>
    <t>06103084</t>
  </si>
  <si>
    <t>01103111</t>
  </si>
  <si>
    <t>01103128</t>
  </si>
  <si>
    <t>06103109</t>
  </si>
  <si>
    <t>06103115</t>
  </si>
  <si>
    <t>06103121</t>
  </si>
  <si>
    <t>01102024</t>
  </si>
  <si>
    <t>06102011</t>
  </si>
  <si>
    <t>01102030</t>
  </si>
  <si>
    <t>02102033</t>
  </si>
  <si>
    <t>01102047</t>
  </si>
  <si>
    <t>02102056</t>
  </si>
  <si>
    <t>06102034</t>
  </si>
  <si>
    <t>02102079</t>
  </si>
  <si>
    <t>06102040</t>
  </si>
  <si>
    <t>01102060</t>
  </si>
  <si>
    <t>02102091</t>
  </si>
  <si>
    <t>06102057</t>
  </si>
  <si>
    <t>01102076</t>
  </si>
  <si>
    <t>02102100</t>
  </si>
  <si>
    <t>06102063</t>
  </si>
  <si>
    <t>01102082</t>
  </si>
  <si>
    <t>06102070</t>
  </si>
  <si>
    <t>01102099</t>
  </si>
  <si>
    <t>01102107</t>
  </si>
  <si>
    <t>06102092</t>
  </si>
  <si>
    <t>06102100</t>
  </si>
  <si>
    <t>06102117</t>
  </si>
  <si>
    <t>06102123</t>
  </si>
  <si>
    <t>06102130</t>
  </si>
  <si>
    <t>06102146</t>
  </si>
  <si>
    <t>01107019</t>
  </si>
  <si>
    <t>01107025</t>
  </si>
  <si>
    <t>06107029</t>
  </si>
  <si>
    <t>01107031</t>
  </si>
  <si>
    <t>02107057</t>
  </si>
  <si>
    <t>06107035</t>
  </si>
  <si>
    <t>02107063</t>
  </si>
  <si>
    <t>06107041</t>
  </si>
  <si>
    <t>01107054</t>
  </si>
  <si>
    <t>06107058</t>
  </si>
  <si>
    <t>01107060</t>
  </si>
  <si>
    <t>06107064</t>
  </si>
  <si>
    <t>01107077</t>
  </si>
  <si>
    <t>06107087</t>
  </si>
  <si>
    <t>06107070</t>
  </si>
  <si>
    <t>01109021</t>
  </si>
  <si>
    <t>02109018</t>
  </si>
  <si>
    <t>01109038</t>
  </si>
  <si>
    <t>02109024</t>
  </si>
  <si>
    <t>06109025</t>
  </si>
  <si>
    <t>01109044</t>
  </si>
  <si>
    <t>06109031</t>
  </si>
  <si>
    <t>01109050</t>
  </si>
  <si>
    <t>02109047</t>
  </si>
  <si>
    <t>06109048</t>
  </si>
  <si>
    <t>06109054</t>
  </si>
  <si>
    <t>06109060</t>
  </si>
  <si>
    <t>01105012</t>
  </si>
  <si>
    <t>02105015</t>
  </si>
  <si>
    <t>06105016</t>
  </si>
  <si>
    <t>02105038</t>
  </si>
  <si>
    <t>06105022</t>
  </si>
  <si>
    <t>01105035</t>
  </si>
  <si>
    <t>02105044</t>
  </si>
  <si>
    <t>06105039</t>
  </si>
  <si>
    <t>01105041</t>
  </si>
  <si>
    <t>02105050</t>
  </si>
  <si>
    <t>06105051</t>
  </si>
  <si>
    <t>02105067</t>
  </si>
  <si>
    <t>06105068</t>
  </si>
  <si>
    <t>01105064</t>
  </si>
  <si>
    <t>02105073</t>
  </si>
  <si>
    <t>06105074</t>
  </si>
  <si>
    <t>01105070</t>
  </si>
  <si>
    <t>06105080</t>
  </si>
  <si>
    <t>01105087</t>
  </si>
  <si>
    <t>06105105</t>
  </si>
  <si>
    <t>06105111</t>
  </si>
  <si>
    <t>06105128</t>
  </si>
  <si>
    <t>06105134</t>
  </si>
  <si>
    <t>02110011</t>
  </si>
  <si>
    <t>06110012</t>
  </si>
  <si>
    <t>01110025</t>
  </si>
  <si>
    <t>02110028</t>
  </si>
  <si>
    <t>06110029</t>
  </si>
  <si>
    <t>01110031</t>
  </si>
  <si>
    <t>02110034</t>
  </si>
  <si>
    <t>06110035</t>
  </si>
  <si>
    <t>01110048</t>
  </si>
  <si>
    <t>02110040</t>
  </si>
  <si>
    <t>06110041</t>
  </si>
  <si>
    <t>01110054</t>
  </si>
  <si>
    <t>01104014</t>
  </si>
  <si>
    <t>02104017</t>
  </si>
  <si>
    <t>06104018</t>
  </si>
  <si>
    <t>01104020</t>
  </si>
  <si>
    <t>02104023</t>
  </si>
  <si>
    <t>06104024</t>
  </si>
  <si>
    <t>01104037</t>
  </si>
  <si>
    <t>02104030</t>
  </si>
  <si>
    <t>01607010</t>
  </si>
  <si>
    <t>06104030</t>
  </si>
  <si>
    <t>06104047</t>
  </si>
  <si>
    <t>01104050</t>
  </si>
  <si>
    <t>06104053</t>
  </si>
  <si>
    <t>01106056</t>
  </si>
  <si>
    <t>01103051</t>
  </si>
  <si>
    <t>01102053</t>
  </si>
  <si>
    <t>01107048</t>
  </si>
  <si>
    <t>01105058</t>
  </si>
  <si>
    <t>01104043</t>
  </si>
  <si>
    <t>01217041</t>
  </si>
  <si>
    <t>01203041</t>
  </si>
  <si>
    <t>01407030</t>
  </si>
  <si>
    <t>01210044</t>
  </si>
  <si>
    <t>01213049</t>
  </si>
  <si>
    <t>01205048</t>
  </si>
  <si>
    <t>01578042</t>
  </si>
  <si>
    <t>01202050</t>
  </si>
  <si>
    <t>01204040</t>
  </si>
  <si>
    <t>01220041</t>
  </si>
  <si>
    <t>01464069</t>
  </si>
  <si>
    <t>01208059</t>
  </si>
  <si>
    <t>01545046</t>
  </si>
  <si>
    <t>01554045</t>
  </si>
  <si>
    <t>01643046</t>
  </si>
  <si>
    <t>01206046</t>
  </si>
  <si>
    <t>01364010</t>
  </si>
  <si>
    <t>02207030</t>
  </si>
  <si>
    <t>02207060</t>
  </si>
  <si>
    <t>02207076</t>
  </si>
  <si>
    <t>01395062</t>
  </si>
  <si>
    <t>01395079</t>
  </si>
  <si>
    <t>01394029</t>
  </si>
  <si>
    <t>01391018</t>
  </si>
  <si>
    <t>島牧元町</t>
  </si>
  <si>
    <t>06104060</t>
  </si>
  <si>
    <t>02104075</t>
  </si>
  <si>
    <t>06104076</t>
  </si>
  <si>
    <t>02108026</t>
  </si>
  <si>
    <t>06108010</t>
  </si>
  <si>
    <t>01108023</t>
  </si>
  <si>
    <t>02108032</t>
  </si>
  <si>
    <t>06108027</t>
  </si>
  <si>
    <t>01108030</t>
  </si>
  <si>
    <t>02108049</t>
  </si>
  <si>
    <t>06108033</t>
  </si>
  <si>
    <t>06108040</t>
  </si>
  <si>
    <t>06108056</t>
  </si>
  <si>
    <t>01217012</t>
  </si>
  <si>
    <t>02217015</t>
  </si>
  <si>
    <t>06217016</t>
  </si>
  <si>
    <t>01217029</t>
  </si>
  <si>
    <t>02217038</t>
  </si>
  <si>
    <t>01217035</t>
  </si>
  <si>
    <t>02217044</t>
  </si>
  <si>
    <t>06217022</t>
  </si>
  <si>
    <t>02217050</t>
  </si>
  <si>
    <t>06217039</t>
  </si>
  <si>
    <t>01217058</t>
  </si>
  <si>
    <t>菊水苗穂</t>
  </si>
  <si>
    <t>06217045</t>
  </si>
  <si>
    <t>06217051</t>
  </si>
  <si>
    <t>06217068</t>
  </si>
  <si>
    <t>01234012</t>
  </si>
  <si>
    <t>02234015</t>
  </si>
  <si>
    <t>06234016</t>
  </si>
  <si>
    <t>02234038</t>
  </si>
  <si>
    <t>06234022</t>
  </si>
  <si>
    <t>06234039</t>
  </si>
  <si>
    <t>06234045</t>
  </si>
  <si>
    <t>01231018</t>
  </si>
  <si>
    <t>02231010</t>
  </si>
  <si>
    <t>06231011</t>
  </si>
  <si>
    <t>01231024</t>
  </si>
  <si>
    <t>02231027</t>
  </si>
  <si>
    <t>06231028</t>
  </si>
  <si>
    <t>06231034</t>
  </si>
  <si>
    <t>23331028</t>
  </si>
  <si>
    <t>23342017</t>
  </si>
  <si>
    <t>23342046</t>
  </si>
  <si>
    <t>23361013</t>
  </si>
  <si>
    <t>23361020</t>
  </si>
  <si>
    <t>23361042</t>
  </si>
  <si>
    <t>01224015</t>
  </si>
  <si>
    <t>02224018</t>
  </si>
  <si>
    <t>06224019</t>
  </si>
  <si>
    <t>01224021</t>
  </si>
  <si>
    <t>06224025</t>
  </si>
  <si>
    <t>01224038</t>
  </si>
  <si>
    <t>01235010</t>
  </si>
  <si>
    <t>札幌創成東</t>
  </si>
  <si>
    <t>06235020</t>
  </si>
  <si>
    <t>01235027</t>
  </si>
  <si>
    <t>06235037</t>
  </si>
  <si>
    <t>06235043</t>
  </si>
  <si>
    <t>06235050</t>
  </si>
  <si>
    <t>06235089</t>
  </si>
  <si>
    <t>06235095</t>
  </si>
  <si>
    <t>01203012</t>
  </si>
  <si>
    <t>06203016</t>
  </si>
  <si>
    <t>01203029</t>
  </si>
  <si>
    <t>06203022</t>
  </si>
  <si>
    <t>苫小牧緑丘</t>
  </si>
  <si>
    <t>01203035</t>
  </si>
  <si>
    <t>06203045</t>
  </si>
  <si>
    <t>01203058</t>
  </si>
  <si>
    <t>01203064</t>
  </si>
  <si>
    <t>06203074</t>
  </si>
  <si>
    <t>01203070</t>
  </si>
  <si>
    <t>06203080</t>
  </si>
  <si>
    <t>01203087</t>
  </si>
  <si>
    <t>06203097</t>
  </si>
  <si>
    <t>01203101</t>
  </si>
  <si>
    <t>01203118</t>
  </si>
  <si>
    <t>06203134</t>
  </si>
  <si>
    <t>01407018</t>
  </si>
  <si>
    <t>06407011</t>
  </si>
  <si>
    <t>01407024</t>
  </si>
  <si>
    <t>01407047</t>
  </si>
  <si>
    <t>06407034</t>
  </si>
  <si>
    <t>06407040</t>
  </si>
  <si>
    <t>06407057</t>
  </si>
  <si>
    <t>06407063</t>
  </si>
  <si>
    <t>06407070</t>
  </si>
  <si>
    <t>06407086</t>
  </si>
  <si>
    <t>01406010</t>
  </si>
  <si>
    <t>06406013</t>
  </si>
  <si>
    <t>01405011</t>
  </si>
  <si>
    <t>06405015</t>
  </si>
  <si>
    <t>06405021</t>
  </si>
  <si>
    <t>06405038</t>
  </si>
  <si>
    <t>06405044</t>
  </si>
  <si>
    <t>01403015</t>
  </si>
  <si>
    <t>06403031</t>
  </si>
  <si>
    <t>06403025</t>
  </si>
  <si>
    <t>01402017</t>
  </si>
  <si>
    <t>06402010</t>
  </si>
  <si>
    <t>01402023</t>
  </si>
  <si>
    <t>06402027</t>
  </si>
  <si>
    <t>06402040</t>
  </si>
  <si>
    <t>01395010</t>
  </si>
  <si>
    <t>02395013</t>
  </si>
  <si>
    <t>06395014</t>
  </si>
  <si>
    <t>01395027</t>
  </si>
  <si>
    <t>06395020</t>
  </si>
  <si>
    <t>01395033</t>
  </si>
  <si>
    <t>06395037</t>
  </si>
  <si>
    <t>01395040</t>
  </si>
  <si>
    <t>06395043</t>
  </si>
  <si>
    <t>01395056</t>
  </si>
  <si>
    <t>06395050</t>
  </si>
  <si>
    <t>06395066</t>
  </si>
  <si>
    <t>06395072</t>
  </si>
  <si>
    <t>06395089</t>
  </si>
  <si>
    <t>01394012</t>
  </si>
  <si>
    <t>06394022</t>
  </si>
  <si>
    <t>06394045</t>
  </si>
  <si>
    <t>06392010</t>
  </si>
  <si>
    <t>06392026</t>
  </si>
  <si>
    <t>06392032</t>
  </si>
  <si>
    <t>06392049</t>
  </si>
  <si>
    <t>06392055</t>
  </si>
  <si>
    <t>06392061</t>
  </si>
  <si>
    <t>06392084</t>
  </si>
  <si>
    <t>06392090</t>
  </si>
  <si>
    <t>06392109</t>
  </si>
  <si>
    <t>06392115</t>
  </si>
  <si>
    <t>06391011</t>
  </si>
  <si>
    <t>06391028</t>
  </si>
  <si>
    <t>06391034</t>
  </si>
  <si>
    <t>06391040</t>
  </si>
  <si>
    <t>06391063</t>
  </si>
  <si>
    <t>06391070</t>
  </si>
  <si>
    <t>01210015</t>
  </si>
  <si>
    <t>02210018</t>
  </si>
  <si>
    <t>06210019</t>
  </si>
  <si>
    <t>01210021</t>
  </si>
  <si>
    <t>02210024</t>
  </si>
  <si>
    <t>06210025</t>
  </si>
  <si>
    <t>01210038</t>
  </si>
  <si>
    <t>06210031</t>
  </si>
  <si>
    <t>06210048</t>
  </si>
  <si>
    <t>06210054</t>
  </si>
  <si>
    <t>01210067</t>
  </si>
  <si>
    <t>06210060</t>
  </si>
  <si>
    <t>01210073</t>
  </si>
  <si>
    <t>06210083</t>
  </si>
  <si>
    <t>06210090</t>
  </si>
  <si>
    <t>01222019</t>
  </si>
  <si>
    <t>06222012</t>
  </si>
  <si>
    <t>01209011</t>
  </si>
  <si>
    <t>06209015</t>
  </si>
  <si>
    <t>01209028</t>
  </si>
  <si>
    <t>01209040</t>
  </si>
  <si>
    <t>01209057</t>
  </si>
  <si>
    <t>06209050</t>
  </si>
  <si>
    <t>01215016</t>
  </si>
  <si>
    <t>02215019</t>
  </si>
  <si>
    <t>01215022</t>
  </si>
  <si>
    <t>02215031</t>
  </si>
  <si>
    <t>06215026</t>
  </si>
  <si>
    <t>01215039</t>
  </si>
  <si>
    <t>02215025</t>
  </si>
  <si>
    <t>06215032</t>
  </si>
  <si>
    <t>01226011</t>
  </si>
  <si>
    <t>02226014</t>
  </si>
  <si>
    <t>01225013</t>
  </si>
  <si>
    <t>02225016</t>
  </si>
  <si>
    <t>06225017</t>
  </si>
  <si>
    <t>01225036</t>
  </si>
  <si>
    <t>06225023</t>
  </si>
  <si>
    <t>01228018</t>
  </si>
  <si>
    <t>02228010</t>
  </si>
  <si>
    <t>06228028</t>
  </si>
  <si>
    <t>06206240</t>
  </si>
  <si>
    <t>06228040</t>
  </si>
  <si>
    <t>01218010</t>
  </si>
  <si>
    <t>02218013</t>
  </si>
  <si>
    <t>06218014</t>
  </si>
  <si>
    <t>01218027</t>
  </si>
  <si>
    <t>01227010</t>
  </si>
  <si>
    <t>01216014</t>
  </si>
  <si>
    <t>06216018</t>
  </si>
  <si>
    <t>01216020</t>
  </si>
  <si>
    <t>01421013</t>
  </si>
  <si>
    <t>06421052</t>
  </si>
  <si>
    <t>01421020</t>
  </si>
  <si>
    <t>02421039</t>
  </si>
  <si>
    <t>06421069</t>
  </si>
  <si>
    <t>01421036</t>
  </si>
  <si>
    <t>06421075</t>
  </si>
  <si>
    <t>01427012</t>
  </si>
  <si>
    <t>06427016</t>
  </si>
  <si>
    <t>01427029</t>
  </si>
  <si>
    <t>02427021</t>
  </si>
  <si>
    <t>06427022</t>
  </si>
  <si>
    <t>01427035</t>
  </si>
  <si>
    <t>01427041</t>
  </si>
  <si>
    <t>01427058</t>
  </si>
  <si>
    <t>06427051</t>
  </si>
  <si>
    <t>06427068</t>
  </si>
  <si>
    <t>01430012</t>
  </si>
  <si>
    <t>02430015</t>
  </si>
  <si>
    <t>06430016</t>
  </si>
  <si>
    <t>01430029</t>
  </si>
  <si>
    <t>02430021</t>
  </si>
  <si>
    <t>01430035</t>
  </si>
  <si>
    <t>06430039</t>
  </si>
  <si>
    <t>06430051</t>
  </si>
  <si>
    <t>06433010</t>
  </si>
  <si>
    <t>06433027</t>
  </si>
  <si>
    <t>01106085</t>
  </si>
  <si>
    <t>小金湯</t>
  </si>
  <si>
    <t>06333132</t>
  </si>
  <si>
    <t>06333149</t>
  </si>
  <si>
    <t>06433040</t>
  </si>
  <si>
    <t>06433056</t>
  </si>
  <si>
    <t>06433079</t>
  </si>
  <si>
    <t>06433100</t>
  </si>
  <si>
    <t>06433116</t>
  </si>
  <si>
    <t>01213010</t>
  </si>
  <si>
    <t>06213013</t>
  </si>
  <si>
    <t>11213010</t>
  </si>
  <si>
    <t>01213026</t>
  </si>
  <si>
    <t>06213020</t>
  </si>
  <si>
    <t>11213027</t>
  </si>
  <si>
    <t>01213032</t>
  </si>
  <si>
    <t>06213036</t>
  </si>
  <si>
    <t>11213033</t>
  </si>
  <si>
    <t>01213055</t>
  </si>
  <si>
    <t>06213065</t>
  </si>
  <si>
    <t>11213040</t>
  </si>
  <si>
    <t>01213061</t>
  </si>
  <si>
    <t>02213093</t>
  </si>
  <si>
    <t>06213071</t>
  </si>
  <si>
    <t>11213056</t>
  </si>
  <si>
    <t>06213088</t>
  </si>
  <si>
    <t>11213062</t>
  </si>
  <si>
    <t>01213084</t>
  </si>
  <si>
    <t>11213079</t>
  </si>
  <si>
    <t>11213091</t>
  </si>
  <si>
    <t>11213116</t>
  </si>
  <si>
    <t>11213122</t>
  </si>
  <si>
    <t>11213139</t>
  </si>
  <si>
    <t>11213145</t>
  </si>
  <si>
    <t>11213168</t>
  </si>
  <si>
    <t>01205083</t>
  </si>
  <si>
    <t>06205012</t>
  </si>
  <si>
    <t>12205012</t>
  </si>
  <si>
    <t>01205019</t>
  </si>
  <si>
    <t>02205028</t>
  </si>
  <si>
    <t>12205029</t>
  </si>
  <si>
    <t>01205025</t>
  </si>
  <si>
    <t>02205034</t>
  </si>
  <si>
    <t>06205035</t>
  </si>
  <si>
    <t>12205035</t>
  </si>
  <si>
    <t>02205040</t>
  </si>
  <si>
    <t>06205041</t>
  </si>
  <si>
    <t>01205054</t>
  </si>
  <si>
    <t>02205063</t>
  </si>
  <si>
    <t>06205064</t>
  </si>
  <si>
    <t>12205058</t>
  </si>
  <si>
    <t>01205060</t>
  </si>
  <si>
    <t>12205064</t>
  </si>
  <si>
    <t>01205077</t>
  </si>
  <si>
    <t>02205086</t>
  </si>
  <si>
    <t>06205087</t>
  </si>
  <si>
    <t>12205070</t>
  </si>
  <si>
    <t>06205093</t>
  </si>
  <si>
    <t>12205087</t>
  </si>
  <si>
    <t>02205100</t>
  </si>
  <si>
    <t>12205093</t>
  </si>
  <si>
    <t>12205118</t>
  </si>
  <si>
    <t>12205124</t>
  </si>
  <si>
    <t>01230010</t>
  </si>
  <si>
    <t>12230013</t>
  </si>
  <si>
    <t>01230026</t>
  </si>
  <si>
    <t>02230029</t>
  </si>
  <si>
    <t>06230020</t>
  </si>
  <si>
    <t>12230020</t>
  </si>
  <si>
    <t>01230032</t>
  </si>
  <si>
    <t>02230035</t>
  </si>
  <si>
    <t>06230036</t>
  </si>
  <si>
    <t>16481011</t>
  </si>
  <si>
    <t>増毛　夕刊</t>
  </si>
  <si>
    <t>16482010</t>
  </si>
  <si>
    <t>臼谷　夕刊</t>
  </si>
  <si>
    <t>16482026</t>
  </si>
  <si>
    <t>小平　夕刊</t>
  </si>
  <si>
    <t>16482032</t>
  </si>
  <si>
    <t>本郷　夕刊</t>
  </si>
  <si>
    <t>16482055</t>
  </si>
  <si>
    <t>鬼鹿　夕刊</t>
  </si>
  <si>
    <t>16483018</t>
  </si>
  <si>
    <t>苫前　夕刊</t>
  </si>
  <si>
    <t>16483024</t>
  </si>
  <si>
    <t>古丹別　夕刊</t>
  </si>
  <si>
    <t>16483030</t>
  </si>
  <si>
    <t>羽幌　夕刊</t>
  </si>
  <si>
    <t>16486012</t>
  </si>
  <si>
    <t>遠別　夕刊</t>
  </si>
  <si>
    <t>16486029</t>
  </si>
  <si>
    <t>天塩　夕刊</t>
  </si>
  <si>
    <t>12230036</t>
  </si>
  <si>
    <t>02230041</t>
  </si>
  <si>
    <t>01233014</t>
  </si>
  <si>
    <t>02233017</t>
  </si>
  <si>
    <t>06233018</t>
  </si>
  <si>
    <t>12233018</t>
  </si>
  <si>
    <t>06233024</t>
  </si>
  <si>
    <t>12233024</t>
  </si>
  <si>
    <t>06233030</t>
  </si>
  <si>
    <t>12233030</t>
  </si>
  <si>
    <t>06233047</t>
  </si>
  <si>
    <t>12233047</t>
  </si>
  <si>
    <t>06233053</t>
  </si>
  <si>
    <t>12233053</t>
  </si>
  <si>
    <t>12233060</t>
  </si>
  <si>
    <t>01579011</t>
  </si>
  <si>
    <t>02579014</t>
  </si>
  <si>
    <t>06579015</t>
  </si>
  <si>
    <t>11579012</t>
  </si>
  <si>
    <t>01579034</t>
  </si>
  <si>
    <t>06579021</t>
  </si>
  <si>
    <t>11579029</t>
  </si>
  <si>
    <t>01579040</t>
  </si>
  <si>
    <t>06579038</t>
  </si>
  <si>
    <t>11579035</t>
  </si>
  <si>
    <t>01579028</t>
  </si>
  <si>
    <t>06579044</t>
  </si>
  <si>
    <t>11579041</t>
  </si>
  <si>
    <t>06579050</t>
  </si>
  <si>
    <t>11579058</t>
  </si>
  <si>
    <t>06579067</t>
  </si>
  <si>
    <t>11579064</t>
  </si>
  <si>
    <t>06579073</t>
  </si>
  <si>
    <t>11579070</t>
  </si>
  <si>
    <t>06579080</t>
  </si>
  <si>
    <t>11579093</t>
  </si>
  <si>
    <t>06579104</t>
  </si>
  <si>
    <t>01578013</t>
  </si>
  <si>
    <t>02578016</t>
  </si>
  <si>
    <t>06578017</t>
  </si>
  <si>
    <t>11578014</t>
  </si>
  <si>
    <t>12578017</t>
  </si>
  <si>
    <t>01578020</t>
  </si>
  <si>
    <t>06578023</t>
  </si>
  <si>
    <t>11578020</t>
  </si>
  <si>
    <t>12578023</t>
  </si>
  <si>
    <t>01578036</t>
  </si>
  <si>
    <t>06578030</t>
  </si>
  <si>
    <t>11578037</t>
  </si>
  <si>
    <t>12578030</t>
  </si>
  <si>
    <t>11578043</t>
  </si>
  <si>
    <t>12578046</t>
  </si>
  <si>
    <t>06574014</t>
  </si>
  <si>
    <t>12574014</t>
  </si>
  <si>
    <t>06574020</t>
  </si>
  <si>
    <t>12574037</t>
  </si>
  <si>
    <t>01571016</t>
  </si>
  <si>
    <t>06571010</t>
  </si>
  <si>
    <t>12571010</t>
  </si>
  <si>
    <t>06342013</t>
  </si>
  <si>
    <t>01571022</t>
  </si>
  <si>
    <t>06571026</t>
  </si>
  <si>
    <t>12571026</t>
  </si>
  <si>
    <t>01571039</t>
  </si>
  <si>
    <t>06571032</t>
  </si>
  <si>
    <t>12571032</t>
  </si>
  <si>
    <t>01571045</t>
  </si>
  <si>
    <t>06571049</t>
  </si>
  <si>
    <t>12571049</t>
  </si>
  <si>
    <t>12571055</t>
  </si>
  <si>
    <t>06571061</t>
  </si>
  <si>
    <t>01601011</t>
  </si>
  <si>
    <t>06601015</t>
  </si>
  <si>
    <t>11601012</t>
  </si>
  <si>
    <t>01601028</t>
  </si>
  <si>
    <t>06601021</t>
  </si>
  <si>
    <t>11601029</t>
  </si>
  <si>
    <t>01601034</t>
  </si>
  <si>
    <t>06601038</t>
  </si>
  <si>
    <t>11601035</t>
  </si>
  <si>
    <t>06601044</t>
  </si>
  <si>
    <t>06601050</t>
  </si>
  <si>
    <t>06601073</t>
  </si>
  <si>
    <t>01605014</t>
  </si>
  <si>
    <t>06605018</t>
  </si>
  <si>
    <t>11605015</t>
  </si>
  <si>
    <t>06605024</t>
  </si>
  <si>
    <t>06605030</t>
  </si>
  <si>
    <t>06605053</t>
  </si>
  <si>
    <t>06605060</t>
  </si>
  <si>
    <t>02607013</t>
  </si>
  <si>
    <t>06607014</t>
  </si>
  <si>
    <t>06607020</t>
  </si>
  <si>
    <t>06608012</t>
  </si>
  <si>
    <t>06609010</t>
  </si>
  <si>
    <t>06609027</t>
  </si>
  <si>
    <t>06609033</t>
  </si>
  <si>
    <t>06609040</t>
  </si>
  <si>
    <t>11604017</t>
  </si>
  <si>
    <t>01202014</t>
  </si>
  <si>
    <t>23202011</t>
  </si>
  <si>
    <t>01202020</t>
  </si>
  <si>
    <t>02202030</t>
  </si>
  <si>
    <t>06202024</t>
  </si>
  <si>
    <t>23202028</t>
  </si>
  <si>
    <t>01202037</t>
  </si>
  <si>
    <t>02202046</t>
  </si>
  <si>
    <t>23202034</t>
  </si>
  <si>
    <t>02202052</t>
  </si>
  <si>
    <t>06202053</t>
  </si>
  <si>
    <t>23202040</t>
  </si>
  <si>
    <t>01202066</t>
  </si>
  <si>
    <t>06202060</t>
  </si>
  <si>
    <t>01202072</t>
  </si>
  <si>
    <t>02202081</t>
  </si>
  <si>
    <t>06202076</t>
  </si>
  <si>
    <t>23202063</t>
  </si>
  <si>
    <t>01202089</t>
  </si>
  <si>
    <t>23202086</t>
  </si>
  <si>
    <t>06202107</t>
  </si>
  <si>
    <t>06202113</t>
  </si>
  <si>
    <t>23202100</t>
  </si>
  <si>
    <t>06202120</t>
  </si>
  <si>
    <t>23202117</t>
  </si>
  <si>
    <t>06202136</t>
  </si>
  <si>
    <t>06202142</t>
  </si>
  <si>
    <t>06202159</t>
  </si>
  <si>
    <t>23202175</t>
  </si>
  <si>
    <t>06202165</t>
  </si>
  <si>
    <t>23202146</t>
  </si>
  <si>
    <t>06202171</t>
  </si>
  <si>
    <t>06202188</t>
  </si>
  <si>
    <t>06202194</t>
  </si>
  <si>
    <t>06202202</t>
  </si>
  <si>
    <t>06202350</t>
  </si>
  <si>
    <t>06202314</t>
  </si>
  <si>
    <t>06202320</t>
  </si>
  <si>
    <t>06202343</t>
  </si>
  <si>
    <t>06202308</t>
  </si>
  <si>
    <t>06202254</t>
  </si>
  <si>
    <t>06202283</t>
  </si>
  <si>
    <t>06202219</t>
  </si>
  <si>
    <t>06202225</t>
  </si>
  <si>
    <t>06202337</t>
  </si>
  <si>
    <t>01236019</t>
  </si>
  <si>
    <t>06236012</t>
  </si>
  <si>
    <t>23236016</t>
  </si>
  <si>
    <t>01236025</t>
  </si>
  <si>
    <t>06236029</t>
  </si>
  <si>
    <t>23236022</t>
  </si>
  <si>
    <t>23236039</t>
  </si>
  <si>
    <t>06236058</t>
  </si>
  <si>
    <t>06236064</t>
  </si>
  <si>
    <t>06236070</t>
  </si>
  <si>
    <t>06236087</t>
  </si>
  <si>
    <t>06236093</t>
  </si>
  <si>
    <t>01336015</t>
  </si>
  <si>
    <t>06336019</t>
  </si>
  <si>
    <t>23336029</t>
  </si>
  <si>
    <t>06336060</t>
  </si>
  <si>
    <t>23336041</t>
  </si>
  <si>
    <t>06336077</t>
  </si>
  <si>
    <t>06336083</t>
  </si>
  <si>
    <t>01333033</t>
  </si>
  <si>
    <t>06333072</t>
  </si>
  <si>
    <t>23333030</t>
  </si>
  <si>
    <t>06333089</t>
  </si>
  <si>
    <t>06333103</t>
  </si>
  <si>
    <t>06333110</t>
  </si>
  <si>
    <t>06333126</t>
  </si>
  <si>
    <t>01331014</t>
  </si>
  <si>
    <t>06331018</t>
  </si>
  <si>
    <t>06331030</t>
  </si>
  <si>
    <t>06331053</t>
  </si>
  <si>
    <t>06331082</t>
  </si>
  <si>
    <t>06331113</t>
  </si>
  <si>
    <t>01342010</t>
  </si>
  <si>
    <t>01342026</t>
  </si>
  <si>
    <t>02342029</t>
  </si>
  <si>
    <t>06342059</t>
  </si>
  <si>
    <t>06342065</t>
  </si>
  <si>
    <t>06342071</t>
  </si>
  <si>
    <t>02206090</t>
  </si>
  <si>
    <t>01361016</t>
  </si>
  <si>
    <t>02361019</t>
  </si>
  <si>
    <t>06361010</t>
  </si>
  <si>
    <t>01361022</t>
  </si>
  <si>
    <t>06361032</t>
  </si>
  <si>
    <t>06361049</t>
  </si>
  <si>
    <t>06361061</t>
  </si>
  <si>
    <t>06361078</t>
  </si>
  <si>
    <t>06361090</t>
  </si>
  <si>
    <t>06361115</t>
  </si>
  <si>
    <t>06364014</t>
  </si>
  <si>
    <t>06364066</t>
  </si>
  <si>
    <t>06366033</t>
  </si>
  <si>
    <t>06366040</t>
  </si>
  <si>
    <t>06366056</t>
  </si>
  <si>
    <t>06366079</t>
  </si>
  <si>
    <t>06366085</t>
  </si>
  <si>
    <t>01368013</t>
  </si>
  <si>
    <t>06368017</t>
  </si>
  <si>
    <t>06367019</t>
  </si>
  <si>
    <t>06367025</t>
  </si>
  <si>
    <t>01204010</t>
  </si>
  <si>
    <t>02204013</t>
  </si>
  <si>
    <t>01204027</t>
  </si>
  <si>
    <t>02204020</t>
  </si>
  <si>
    <t>06204149</t>
  </si>
  <si>
    <t>01204033</t>
  </si>
  <si>
    <t>06204155</t>
  </si>
  <si>
    <t>06204161</t>
  </si>
  <si>
    <t>01204056</t>
  </si>
  <si>
    <t>06204014</t>
  </si>
  <si>
    <t>01204062</t>
  </si>
  <si>
    <t>06204050</t>
  </si>
  <si>
    <t>01204079</t>
  </si>
  <si>
    <t>02204119</t>
  </si>
  <si>
    <t>06204066</t>
  </si>
  <si>
    <t>01204085</t>
  </si>
  <si>
    <t>01204091</t>
  </si>
  <si>
    <t>06204110</t>
  </si>
  <si>
    <t>01204100</t>
  </si>
  <si>
    <t>06204072</t>
  </si>
  <si>
    <t>01204116</t>
  </si>
  <si>
    <t>06204089</t>
  </si>
  <si>
    <t>01204122</t>
  </si>
  <si>
    <t>06204095</t>
  </si>
  <si>
    <t>01204139</t>
  </si>
  <si>
    <t>06204020</t>
  </si>
  <si>
    <t>01204145</t>
  </si>
  <si>
    <t>06204037</t>
  </si>
  <si>
    <t>01204168</t>
  </si>
  <si>
    <t>01204151</t>
  </si>
  <si>
    <t>06204267</t>
  </si>
  <si>
    <t>06204178</t>
  </si>
  <si>
    <t>06204132</t>
  </si>
  <si>
    <t>06204184</t>
  </si>
  <si>
    <t>06204190</t>
  </si>
  <si>
    <t>06204209</t>
  </si>
  <si>
    <t>06204215</t>
  </si>
  <si>
    <t>06204238</t>
  </si>
  <si>
    <t>06204250</t>
  </si>
  <si>
    <t>06204126</t>
  </si>
  <si>
    <t>01220012</t>
  </si>
  <si>
    <t>21220014</t>
  </si>
  <si>
    <t>01220029</t>
  </si>
  <si>
    <t>06220022</t>
  </si>
  <si>
    <t>21220020</t>
  </si>
  <si>
    <t>01220035</t>
  </si>
  <si>
    <t>21220037</t>
  </si>
  <si>
    <t>21220043</t>
  </si>
  <si>
    <t>01220058</t>
  </si>
  <si>
    <t>06220051</t>
  </si>
  <si>
    <t>21220050</t>
  </si>
  <si>
    <t>06220068</t>
  </si>
  <si>
    <t>01221010</t>
  </si>
  <si>
    <t>02221013</t>
  </si>
  <si>
    <t>01221027</t>
  </si>
  <si>
    <t>06221020</t>
  </si>
  <si>
    <t>06221043</t>
  </si>
  <si>
    <t>01229016</t>
  </si>
  <si>
    <t>06229010</t>
  </si>
  <si>
    <t>01229022</t>
  </si>
  <si>
    <t>06229026</t>
  </si>
  <si>
    <t>06229032</t>
  </si>
  <si>
    <t>01464023</t>
  </si>
  <si>
    <t>02464010</t>
  </si>
  <si>
    <t>06464010</t>
  </si>
  <si>
    <t>21464019</t>
  </si>
  <si>
    <t>01464030</t>
  </si>
  <si>
    <t>06464027</t>
  </si>
  <si>
    <t>21464025</t>
  </si>
  <si>
    <t>01464052</t>
  </si>
  <si>
    <t>06464033</t>
  </si>
  <si>
    <t>06464040</t>
  </si>
  <si>
    <t>01464075</t>
  </si>
  <si>
    <t>06464056</t>
  </si>
  <si>
    <t>01464081</t>
  </si>
  <si>
    <t>06464062</t>
  </si>
  <si>
    <t>06464079</t>
  </si>
  <si>
    <t>06464085</t>
  </si>
  <si>
    <t>06464091</t>
  </si>
  <si>
    <t>06464116</t>
  </si>
  <si>
    <t>06464122</t>
  </si>
  <si>
    <t>06464168</t>
  </si>
  <si>
    <t>06464174</t>
  </si>
  <si>
    <t>01469018</t>
  </si>
  <si>
    <t>06469011</t>
  </si>
  <si>
    <t>06469057</t>
  </si>
  <si>
    <t>06469070</t>
  </si>
  <si>
    <t>06469086</t>
  </si>
  <si>
    <t>06463012</t>
  </si>
  <si>
    <t>01460014</t>
  </si>
  <si>
    <t>02460017</t>
  </si>
  <si>
    <t>06460018</t>
  </si>
  <si>
    <t>06460047</t>
  </si>
  <si>
    <t>06460060</t>
  </si>
  <si>
    <t>01212011</t>
  </si>
  <si>
    <t>02212014</t>
  </si>
  <si>
    <t>16212022</t>
  </si>
  <si>
    <t>06212038</t>
  </si>
  <si>
    <t>06481010</t>
  </si>
  <si>
    <t>06482031</t>
  </si>
  <si>
    <t>06483017</t>
  </si>
  <si>
    <t>06483023</t>
  </si>
  <si>
    <t>06483030</t>
  </si>
  <si>
    <t>06483046</t>
  </si>
  <si>
    <t>06483052</t>
  </si>
  <si>
    <t>06483075</t>
  </si>
  <si>
    <t>06483081</t>
  </si>
  <si>
    <t>01486018</t>
  </si>
  <si>
    <t>06486011</t>
  </si>
  <si>
    <t>06486028</t>
  </si>
  <si>
    <t>06486034</t>
  </si>
  <si>
    <t>06486040</t>
  </si>
  <si>
    <t>06486057</t>
  </si>
  <si>
    <t>01214018</t>
  </si>
  <si>
    <t>06214011</t>
  </si>
  <si>
    <t>15214010</t>
  </si>
  <si>
    <t>06214028</t>
  </si>
  <si>
    <t>06214034</t>
  </si>
  <si>
    <t>06214070</t>
  </si>
  <si>
    <t>06214086</t>
  </si>
  <si>
    <t>06214092</t>
  </si>
  <si>
    <t>06214117</t>
  </si>
  <si>
    <t>06214123</t>
  </si>
  <si>
    <t>01512010</t>
  </si>
  <si>
    <t>06512014</t>
  </si>
  <si>
    <t>06512043</t>
  </si>
  <si>
    <t>06512066</t>
  </si>
  <si>
    <t>06512072</t>
  </si>
  <si>
    <t>06516017</t>
  </si>
  <si>
    <t>06516030</t>
  </si>
  <si>
    <t>06511016</t>
  </si>
  <si>
    <t>06511022</t>
  </si>
  <si>
    <t>06511039</t>
  </si>
  <si>
    <t>06511967</t>
  </si>
  <si>
    <t>06511045</t>
  </si>
  <si>
    <t>06518020</t>
  </si>
  <si>
    <t>06518036</t>
  </si>
  <si>
    <t>06518042</t>
  </si>
  <si>
    <t>06517015</t>
  </si>
  <si>
    <t>01208036</t>
  </si>
  <si>
    <t>06208023</t>
  </si>
  <si>
    <t>06208030</t>
  </si>
  <si>
    <t>06208046</t>
  </si>
  <si>
    <t>06208052</t>
  </si>
  <si>
    <t>01208071</t>
  </si>
  <si>
    <t>06208069</t>
  </si>
  <si>
    <t>01208088</t>
  </si>
  <si>
    <t>06208075</t>
  </si>
  <si>
    <t>01208094</t>
  </si>
  <si>
    <t>06208081</t>
  </si>
  <si>
    <t>06208098</t>
  </si>
  <si>
    <t>06208106</t>
  </si>
  <si>
    <t>06208112</t>
  </si>
  <si>
    <t>01211013</t>
  </si>
  <si>
    <t>02211016</t>
  </si>
  <si>
    <t>06211017</t>
  </si>
  <si>
    <t>06211023</t>
  </si>
  <si>
    <t>06211046</t>
  </si>
  <si>
    <t>01219019</t>
  </si>
  <si>
    <t>02219011</t>
  </si>
  <si>
    <t>06219012</t>
  </si>
  <si>
    <t>18219019</t>
  </si>
  <si>
    <t>06219029</t>
  </si>
  <si>
    <t>06219035</t>
  </si>
  <si>
    <t>06219041</t>
  </si>
  <si>
    <t>06219058</t>
  </si>
  <si>
    <t>01541014</t>
  </si>
  <si>
    <t>02541017</t>
  </si>
  <si>
    <t>06541018</t>
  </si>
  <si>
    <t>01541020</t>
  </si>
  <si>
    <t>06541024</t>
  </si>
  <si>
    <t>01541037</t>
  </si>
  <si>
    <t>06541047</t>
  </si>
  <si>
    <t>01541043</t>
  </si>
  <si>
    <t>06541053</t>
  </si>
  <si>
    <t>01545017</t>
  </si>
  <si>
    <t>02545010</t>
  </si>
  <si>
    <t>06545010</t>
  </si>
  <si>
    <t>01545023</t>
  </si>
  <si>
    <t>06545027</t>
  </si>
  <si>
    <t>01545030</t>
  </si>
  <si>
    <t>06545040</t>
  </si>
  <si>
    <t>01545052</t>
  </si>
  <si>
    <t>06545056</t>
  </si>
  <si>
    <t>北大前幌北</t>
  </si>
  <si>
    <t>15214144</t>
  </si>
  <si>
    <t>06545062</t>
  </si>
  <si>
    <t>01548040</t>
  </si>
  <si>
    <t>15214084</t>
  </si>
  <si>
    <t>15214090</t>
  </si>
  <si>
    <t>15214109</t>
  </si>
  <si>
    <t>15512012</t>
  </si>
  <si>
    <t>浜頓別（多田）</t>
  </si>
  <si>
    <t>15512035</t>
  </si>
  <si>
    <t>15516015</t>
  </si>
  <si>
    <t>15516021</t>
  </si>
  <si>
    <t>15516038</t>
  </si>
  <si>
    <t>15511014</t>
  </si>
  <si>
    <t>15511020</t>
  </si>
  <si>
    <t>15511037</t>
  </si>
  <si>
    <t>06548044</t>
  </si>
  <si>
    <t>01548057</t>
  </si>
  <si>
    <t>01548063</t>
  </si>
  <si>
    <t>06548096</t>
  </si>
  <si>
    <t>01548086</t>
  </si>
  <si>
    <t>06548104</t>
  </si>
  <si>
    <t>06548110</t>
  </si>
  <si>
    <t>06548127</t>
  </si>
  <si>
    <t>01554016</t>
  </si>
  <si>
    <t>06554010</t>
  </si>
  <si>
    <t>01554022</t>
  </si>
  <si>
    <t>06554032</t>
  </si>
  <si>
    <t>01554039</t>
  </si>
  <si>
    <t>06554049</t>
  </si>
  <si>
    <t>06554055</t>
  </si>
  <si>
    <t>01554051</t>
  </si>
  <si>
    <t>06554061</t>
  </si>
  <si>
    <t>01554068</t>
  </si>
  <si>
    <t>06554078</t>
  </si>
  <si>
    <t>01554074</t>
  </si>
  <si>
    <t>06554090</t>
  </si>
  <si>
    <t>01554080</t>
  </si>
  <si>
    <t>06554121</t>
  </si>
  <si>
    <t>06554138</t>
  </si>
  <si>
    <t>06554144</t>
  </si>
  <si>
    <t>06554150</t>
  </si>
  <si>
    <t>06554173</t>
  </si>
  <si>
    <t>06554180</t>
  </si>
  <si>
    <t>06554204</t>
  </si>
  <si>
    <t>01207015</t>
  </si>
  <si>
    <t>13207011</t>
  </si>
  <si>
    <t>01207021</t>
  </si>
  <si>
    <t>06207025</t>
  </si>
  <si>
    <t>01207038</t>
  </si>
  <si>
    <t>06207060</t>
  </si>
  <si>
    <t>13207057</t>
  </si>
  <si>
    <t>01207067</t>
  </si>
  <si>
    <t>06207077</t>
  </si>
  <si>
    <t>13207063</t>
  </si>
  <si>
    <t>01207073</t>
  </si>
  <si>
    <t>06207083</t>
  </si>
  <si>
    <t>13207070</t>
  </si>
  <si>
    <t>06207090</t>
  </si>
  <si>
    <t>06207143</t>
  </si>
  <si>
    <t>13207100</t>
  </si>
  <si>
    <t>06207150</t>
  </si>
  <si>
    <t>13207117</t>
  </si>
  <si>
    <t>06207114</t>
  </si>
  <si>
    <t>13207130</t>
  </si>
  <si>
    <t>06207120</t>
  </si>
  <si>
    <t>13207169</t>
  </si>
  <si>
    <t>13207175</t>
  </si>
  <si>
    <t>01631020</t>
  </si>
  <si>
    <t>06631017</t>
  </si>
  <si>
    <t>01631036</t>
  </si>
  <si>
    <t>02631022</t>
  </si>
  <si>
    <t>06631023</t>
  </si>
  <si>
    <t>01631042</t>
  </si>
  <si>
    <t>06631030</t>
  </si>
  <si>
    <t>06631046</t>
  </si>
  <si>
    <t>06631052</t>
  </si>
  <si>
    <t>13631055</t>
  </si>
  <si>
    <t>06631069</t>
  </si>
  <si>
    <t>13631061</t>
  </si>
  <si>
    <t>13631078</t>
  </si>
  <si>
    <t>13631084</t>
  </si>
  <si>
    <t>13631090</t>
  </si>
  <si>
    <t>13631109</t>
  </si>
  <si>
    <t>13631115</t>
  </si>
  <si>
    <t>13631121</t>
  </si>
  <si>
    <t>13631138</t>
  </si>
  <si>
    <t>01635016</t>
  </si>
  <si>
    <t>06635010</t>
  </si>
  <si>
    <t>13635012</t>
  </si>
  <si>
    <t>06635026</t>
  </si>
  <si>
    <t>13635029</t>
  </si>
  <si>
    <t>06635032</t>
  </si>
  <si>
    <t>13635035</t>
  </si>
  <si>
    <t>13635058</t>
  </si>
  <si>
    <t>01637012</t>
  </si>
  <si>
    <t>06637022</t>
  </si>
  <si>
    <t>13637019</t>
  </si>
  <si>
    <t>01637029</t>
  </si>
  <si>
    <t>06637039</t>
  </si>
  <si>
    <t>13637025</t>
  </si>
  <si>
    <t>13637031</t>
  </si>
  <si>
    <t>06637051</t>
  </si>
  <si>
    <t>13637048</t>
  </si>
  <si>
    <t>01640012</t>
  </si>
  <si>
    <t>06640022</t>
  </si>
  <si>
    <t>13640025</t>
  </si>
  <si>
    <t>01640029</t>
  </si>
  <si>
    <t>06640045</t>
  </si>
  <si>
    <t>13640031</t>
  </si>
  <si>
    <t>06640051</t>
  </si>
  <si>
    <t>13640054</t>
  </si>
  <si>
    <t>aaa</t>
    <phoneticPr fontId="24"/>
  </si>
  <si>
    <t>bbb</t>
    <phoneticPr fontId="24"/>
  </si>
  <si>
    <t>ddd</t>
    <phoneticPr fontId="24"/>
  </si>
  <si>
    <t>ccc</t>
    <phoneticPr fontId="24"/>
  </si>
  <si>
    <t>eee</t>
    <phoneticPr fontId="24"/>
  </si>
  <si>
    <t>01647010</t>
  </si>
  <si>
    <t>06647013</t>
  </si>
  <si>
    <t>13647016</t>
  </si>
  <si>
    <t>01647026</t>
  </si>
  <si>
    <t>13647039</t>
  </si>
  <si>
    <t>06647042</t>
  </si>
  <si>
    <t>01643017</t>
  </si>
  <si>
    <t>06643010</t>
  </si>
  <si>
    <t>13643013</t>
  </si>
  <si>
    <t>01643023</t>
  </si>
  <si>
    <t>06643033</t>
  </si>
  <si>
    <t>13643020</t>
  </si>
  <si>
    <t>01643030</t>
  </si>
  <si>
    <t>06643056</t>
  </si>
  <si>
    <t>13643036</t>
  </si>
  <si>
    <t>13643042</t>
  </si>
  <si>
    <t>13643059</t>
  </si>
  <si>
    <t>06643085</t>
  </si>
  <si>
    <t>02206084</t>
  </si>
  <si>
    <t>01206052</t>
  </si>
  <si>
    <t>13643088</t>
  </si>
  <si>
    <t>06643122</t>
  </si>
  <si>
    <t>13643125</t>
  </si>
  <si>
    <t>13643131</t>
  </si>
  <si>
    <t>06649010</t>
  </si>
  <si>
    <t>13649012</t>
  </si>
  <si>
    <t>06649026</t>
  </si>
  <si>
    <t>13649035</t>
  </si>
  <si>
    <t>01206017</t>
  </si>
  <si>
    <t>02206010</t>
  </si>
  <si>
    <t>06206010</t>
  </si>
  <si>
    <t>14206016</t>
  </si>
  <si>
    <t>01206023</t>
  </si>
  <si>
    <t>02206026</t>
  </si>
  <si>
    <t>06206027</t>
  </si>
  <si>
    <t>01206030</t>
  </si>
  <si>
    <t>02206049</t>
  </si>
  <si>
    <t>06206040</t>
  </si>
  <si>
    <t>14206039</t>
  </si>
  <si>
    <t>02206055</t>
  </si>
  <si>
    <t>06206056</t>
  </si>
  <si>
    <t>14206045</t>
  </si>
  <si>
    <t>02206061</t>
  </si>
  <si>
    <t>06206079</t>
  </si>
  <si>
    <t>06206085</t>
  </si>
  <si>
    <t>06206091</t>
  </si>
  <si>
    <t>14206074</t>
  </si>
  <si>
    <t>06206100</t>
  </si>
  <si>
    <t>06206116</t>
  </si>
  <si>
    <t>14206097</t>
  </si>
  <si>
    <t>14206105</t>
  </si>
  <si>
    <t>14206111</t>
  </si>
  <si>
    <t>14206128</t>
  </si>
  <si>
    <t>06206168</t>
  </si>
  <si>
    <t>14206134</t>
  </si>
  <si>
    <t>14206140</t>
  </si>
  <si>
    <t>06206180</t>
  </si>
  <si>
    <t>14206157</t>
  </si>
  <si>
    <t>06206197</t>
  </si>
  <si>
    <t>06206205</t>
  </si>
  <si>
    <t>06206211</t>
  </si>
  <si>
    <t>06206228</t>
  </si>
  <si>
    <t>06206234</t>
  </si>
  <si>
    <t>14661014</t>
  </si>
  <si>
    <t>06662023</t>
  </si>
  <si>
    <t>14662029</t>
  </si>
  <si>
    <t>14662035</t>
  </si>
  <si>
    <t>06662046</t>
  </si>
  <si>
    <t>14662041</t>
  </si>
  <si>
    <t>06662052</t>
  </si>
  <si>
    <t>14662058</t>
  </si>
  <si>
    <t>06662069</t>
  </si>
  <si>
    <t>14662064</t>
  </si>
  <si>
    <t>06662075</t>
  </si>
  <si>
    <t>06666032</t>
  </si>
  <si>
    <t>14666015</t>
  </si>
  <si>
    <t>06664013</t>
  </si>
  <si>
    <t>14664019</t>
  </si>
  <si>
    <t>06664020</t>
  </si>
  <si>
    <t>14664025</t>
  </si>
  <si>
    <t>06664036</t>
  </si>
  <si>
    <t>14664031</t>
  </si>
  <si>
    <t>06664042</t>
  </si>
  <si>
    <t>14664048</t>
  </si>
  <si>
    <t>06664059</t>
  </si>
  <si>
    <t>06664065</t>
  </si>
  <si>
    <t>06664071</t>
  </si>
  <si>
    <t>14668011</t>
  </si>
  <si>
    <t>06668022</t>
  </si>
  <si>
    <t>01223017</t>
  </si>
  <si>
    <t>02223010</t>
  </si>
  <si>
    <t>06223010</t>
  </si>
  <si>
    <t>14223016</t>
  </si>
  <si>
    <t>06223027</t>
  </si>
  <si>
    <t>06223033</t>
  </si>
  <si>
    <t>06223040</t>
  </si>
  <si>
    <t>06223056</t>
  </si>
  <si>
    <t>06691010</t>
  </si>
  <si>
    <t>14691016</t>
  </si>
  <si>
    <t>06691027</t>
  </si>
  <si>
    <t>14691022</t>
  </si>
  <si>
    <t>06107093</t>
  </si>
  <si>
    <t>大楽毛</t>
  </si>
  <si>
    <t>06691033</t>
  </si>
  <si>
    <t>06691056</t>
  </si>
  <si>
    <t>06692019</t>
  </si>
  <si>
    <t>14692014</t>
  </si>
  <si>
    <t>06692025</t>
  </si>
  <si>
    <t>14692020</t>
  </si>
  <si>
    <t>14692037</t>
  </si>
  <si>
    <t>14692043</t>
  </si>
  <si>
    <t>06692054</t>
  </si>
  <si>
    <t>06692060</t>
  </si>
  <si>
    <t>06694015</t>
  </si>
  <si>
    <t>14694010</t>
  </si>
  <si>
    <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  </t>
    </r>
    <r>
      <rPr>
        <b/>
        <sz val="16"/>
        <color indexed="10"/>
        <rFont val="ＭＳ ゴシック"/>
        <family val="3"/>
        <charset val="128"/>
      </rPr>
      <t>北海道目次</t>
    </r>
    <r>
      <rPr>
        <b/>
        <sz val="16"/>
        <color indexed="10"/>
        <rFont val="Century Gothic"/>
        <family val="2"/>
      </rPr>
      <t xml:space="preserve">  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  <r>
      <rPr>
        <b/>
        <sz val="16"/>
        <color indexed="10"/>
        <rFont val="Century Gothic"/>
        <family val="2"/>
      </rPr>
      <t xml:space="preserve"> </t>
    </r>
    <r>
      <rPr>
        <b/>
        <sz val="16"/>
        <color indexed="10"/>
        <rFont val="ＭＳ ゴシック"/>
        <family val="3"/>
        <charset val="128"/>
      </rPr>
      <t>☆</t>
    </r>
  </si>
  <si>
    <t>上川郡①</t>
    <phoneticPr fontId="24"/>
  </si>
  <si>
    <t>中川郡①</t>
    <phoneticPr fontId="24"/>
  </si>
  <si>
    <t>勇払郡②</t>
    <phoneticPr fontId="24"/>
  </si>
  <si>
    <t>空知郡②</t>
    <phoneticPr fontId="24"/>
  </si>
  <si>
    <t>天塩郡①</t>
    <phoneticPr fontId="24"/>
  </si>
  <si>
    <t>天塩郡②</t>
    <phoneticPr fontId="24"/>
  </si>
  <si>
    <t>虻田郡①</t>
    <phoneticPr fontId="24"/>
  </si>
  <si>
    <t>上川郡②</t>
    <phoneticPr fontId="24"/>
  </si>
  <si>
    <t>中川郡②</t>
    <phoneticPr fontId="24"/>
  </si>
  <si>
    <t>空知郡①</t>
    <phoneticPr fontId="24"/>
  </si>
  <si>
    <t>勇払郡①</t>
    <phoneticPr fontId="24"/>
  </si>
  <si>
    <t>北海道総部数表</t>
    <rPh sb="0" eb="3">
      <t>ホッカイドウ</t>
    </rPh>
    <rPh sb="3" eb="4">
      <t>ソウ</t>
    </rPh>
    <rPh sb="4" eb="6">
      <t>ブスウ</t>
    </rPh>
    <rPh sb="6" eb="7">
      <t>ヒョウ</t>
    </rPh>
    <phoneticPr fontId="24"/>
  </si>
  <si>
    <t>虻田郡②</t>
    <phoneticPr fontId="24"/>
  </si>
  <si>
    <t>現在合計枚数</t>
    <rPh sb="0" eb="2">
      <t>ゲンザイ</t>
    </rPh>
    <rPh sb="2" eb="4">
      <t>ゴウケイ</t>
    </rPh>
    <rPh sb="4" eb="6">
      <t>マイスウ</t>
    </rPh>
    <phoneticPr fontId="24"/>
  </si>
  <si>
    <t>広告主</t>
    <rPh sb="0" eb="3">
      <t>コウコクヌシ</t>
    </rPh>
    <phoneticPr fontId="24"/>
  </si>
  <si>
    <t>タイトル</t>
    <phoneticPr fontId="24"/>
  </si>
  <si>
    <t>折込日</t>
    <rPh sb="0" eb="2">
      <t>オリコミ</t>
    </rPh>
    <rPh sb="2" eb="3">
      <t>ビ</t>
    </rPh>
    <phoneticPr fontId="24"/>
  </si>
  <si>
    <t>申込社</t>
    <rPh sb="0" eb="2">
      <t>モウシコミ</t>
    </rPh>
    <rPh sb="2" eb="3">
      <t>シャ</t>
    </rPh>
    <phoneticPr fontId="24"/>
  </si>
  <si>
    <t>サイズ</t>
    <phoneticPr fontId="24"/>
  </si>
  <si>
    <t>摘要</t>
    <rPh sb="0" eb="2">
      <t>テキヨウ</t>
    </rPh>
    <phoneticPr fontId="24"/>
  </si>
  <si>
    <t>作成日</t>
    <rPh sb="0" eb="3">
      <t>サクセイビ</t>
    </rPh>
    <phoneticPr fontId="24"/>
  </si>
  <si>
    <t>広告主</t>
    <rPh sb="0" eb="2">
      <t>コウコク</t>
    </rPh>
    <rPh sb="2" eb="3">
      <t>ヌシ</t>
    </rPh>
    <phoneticPr fontId="24"/>
  </si>
  <si>
    <t>申込社</t>
    <rPh sb="0" eb="2">
      <t>モウシコ</t>
    </rPh>
    <rPh sb="2" eb="3">
      <t>シャ</t>
    </rPh>
    <phoneticPr fontId="24"/>
  </si>
  <si>
    <t>更新日</t>
    <rPh sb="0" eb="3">
      <t>コウシンビ</t>
    </rPh>
    <phoneticPr fontId="46"/>
  </si>
  <si>
    <t>タイトル</t>
    <phoneticPr fontId="24"/>
  </si>
  <si>
    <t>営業担当</t>
    <rPh sb="0" eb="2">
      <t>エイギョウ</t>
    </rPh>
    <rPh sb="2" eb="4">
      <t>タントウ</t>
    </rPh>
    <phoneticPr fontId="24"/>
  </si>
  <si>
    <t>枚数</t>
    <rPh sb="0" eb="2">
      <t>マイスウ</t>
    </rPh>
    <phoneticPr fontId="24"/>
  </si>
  <si>
    <t>作成日</t>
    <rPh sb="0" eb="3">
      <t>サクセイビ</t>
    </rPh>
    <phoneticPr fontId="46"/>
  </si>
  <si>
    <t>折込日</t>
    <rPh sb="0" eb="2">
      <t>オリコミ</t>
    </rPh>
    <rPh sb="2" eb="3">
      <t>ヒ</t>
    </rPh>
    <phoneticPr fontId="24"/>
  </si>
  <si>
    <t>札幌市合計</t>
    <rPh sb="0" eb="3">
      <t>サッポロシ</t>
    </rPh>
    <rPh sb="3" eb="5">
      <t>ゴウケイ</t>
    </rPh>
    <phoneticPr fontId="46"/>
  </si>
  <si>
    <t>市内小計</t>
    <rPh sb="0" eb="2">
      <t>シナイ</t>
    </rPh>
    <rPh sb="2" eb="4">
      <t>ショウケイ</t>
    </rPh>
    <phoneticPr fontId="46"/>
  </si>
  <si>
    <t>石狩支庁合計</t>
    <rPh sb="0" eb="2">
      <t>イシカリ</t>
    </rPh>
    <rPh sb="2" eb="4">
      <t>シチョウ</t>
    </rPh>
    <rPh sb="4" eb="6">
      <t>ゴウケイ</t>
    </rPh>
    <phoneticPr fontId="46"/>
  </si>
  <si>
    <t>地方小計</t>
    <rPh sb="0" eb="2">
      <t>チホウ</t>
    </rPh>
    <rPh sb="2" eb="4">
      <t>ショウケイ</t>
    </rPh>
    <phoneticPr fontId="46"/>
  </si>
  <si>
    <t>後志支庁合計</t>
    <rPh sb="0" eb="2">
      <t>シリベシ</t>
    </rPh>
    <rPh sb="2" eb="4">
      <t>シチョウ</t>
    </rPh>
    <rPh sb="4" eb="6">
      <t>ゴウケイ</t>
    </rPh>
    <phoneticPr fontId="46"/>
  </si>
  <si>
    <t>協会小計</t>
    <rPh sb="0" eb="2">
      <t>キョウカイ</t>
    </rPh>
    <rPh sb="2" eb="4">
      <t>ショウケイ</t>
    </rPh>
    <phoneticPr fontId="46"/>
  </si>
  <si>
    <t>苫小牧民報</t>
    <rPh sb="0" eb="3">
      <t>トマコマイ</t>
    </rPh>
    <rPh sb="3" eb="5">
      <t>ミンポウ</t>
    </rPh>
    <phoneticPr fontId="46"/>
  </si>
  <si>
    <t>室蘭民報</t>
    <rPh sb="0" eb="2">
      <t>ムロラン</t>
    </rPh>
    <rPh sb="2" eb="4">
      <t>ミンポウ</t>
    </rPh>
    <phoneticPr fontId="46"/>
  </si>
  <si>
    <t>夕張郡</t>
    <phoneticPr fontId="46"/>
  </si>
  <si>
    <t>空知支庁合計</t>
    <rPh sb="0" eb="2">
      <t>ソラチ</t>
    </rPh>
    <rPh sb="2" eb="4">
      <t>シチョウ</t>
    </rPh>
    <rPh sb="4" eb="6">
      <t>ゴウケイ</t>
    </rPh>
    <phoneticPr fontId="46"/>
  </si>
  <si>
    <t>胆振支庁合計</t>
    <rPh sb="2" eb="4">
      <t>シチョウ</t>
    </rPh>
    <rPh sb="4" eb="6">
      <t>ゴウケイ</t>
    </rPh>
    <phoneticPr fontId="46"/>
  </si>
  <si>
    <t>日高支庁合計</t>
    <rPh sb="0" eb="2">
      <t>ヒダカ</t>
    </rPh>
    <rPh sb="2" eb="4">
      <t>シチョウ</t>
    </rPh>
    <rPh sb="4" eb="6">
      <t>ゴウケイ</t>
    </rPh>
    <phoneticPr fontId="46"/>
  </si>
  <si>
    <t>函館新聞</t>
    <rPh sb="0" eb="2">
      <t>ハコダテ</t>
    </rPh>
    <rPh sb="2" eb="4">
      <t>シンブン</t>
    </rPh>
    <phoneticPr fontId="46"/>
  </si>
  <si>
    <t>渡島支庁合計</t>
    <rPh sb="0" eb="2">
      <t>オシマ</t>
    </rPh>
    <rPh sb="2" eb="4">
      <t>シチョウ</t>
    </rPh>
    <rPh sb="4" eb="6">
      <t>ゴウケイ</t>
    </rPh>
    <phoneticPr fontId="46"/>
  </si>
  <si>
    <t>桧山支庁合計</t>
    <rPh sb="0" eb="2">
      <t>ヒヤマ</t>
    </rPh>
    <rPh sb="2" eb="4">
      <t>シチョウ</t>
    </rPh>
    <rPh sb="4" eb="6">
      <t>ゴウケイ</t>
    </rPh>
    <phoneticPr fontId="46"/>
  </si>
  <si>
    <t>離島小計</t>
    <rPh sb="0" eb="2">
      <t>リトウ</t>
    </rPh>
    <rPh sb="2" eb="4">
      <t>ショウケイ</t>
    </rPh>
    <phoneticPr fontId="46"/>
  </si>
  <si>
    <t>道北日報</t>
    <rPh sb="0" eb="2">
      <t>ドウホク</t>
    </rPh>
    <rPh sb="2" eb="4">
      <t>ニッポウ</t>
    </rPh>
    <phoneticPr fontId="46"/>
  </si>
  <si>
    <t>上川支庁合計</t>
    <rPh sb="0" eb="2">
      <t>カミカワ</t>
    </rPh>
    <rPh sb="2" eb="4">
      <t>シチョウ</t>
    </rPh>
    <rPh sb="4" eb="6">
      <t>ゴウケイ</t>
    </rPh>
    <phoneticPr fontId="46"/>
  </si>
  <si>
    <t>留萌新聞</t>
    <rPh sb="0" eb="2">
      <t>ルモイ</t>
    </rPh>
    <rPh sb="2" eb="4">
      <t>シンブン</t>
    </rPh>
    <phoneticPr fontId="46"/>
  </si>
  <si>
    <t>留萌支庁合計</t>
    <rPh sb="2" eb="4">
      <t>シチョウ</t>
    </rPh>
    <rPh sb="4" eb="6">
      <t>ゴウケイ</t>
    </rPh>
    <phoneticPr fontId="46"/>
  </si>
  <si>
    <t>日刊宗谷</t>
    <rPh sb="0" eb="2">
      <t>ニッカン</t>
    </rPh>
    <rPh sb="2" eb="4">
      <t>ソウヤ</t>
    </rPh>
    <phoneticPr fontId="46"/>
  </si>
  <si>
    <t>宗谷支庁合計</t>
    <rPh sb="0" eb="2">
      <t>ソウヤ</t>
    </rPh>
    <rPh sb="2" eb="4">
      <t>シチョウ</t>
    </rPh>
    <rPh sb="4" eb="6">
      <t>ゴウケイ</t>
    </rPh>
    <phoneticPr fontId="46"/>
  </si>
  <si>
    <t>北海民友</t>
    <rPh sb="0" eb="2">
      <t>ホッカイ</t>
    </rPh>
    <rPh sb="2" eb="3">
      <t>ミン</t>
    </rPh>
    <rPh sb="3" eb="4">
      <t>ユウ</t>
    </rPh>
    <phoneticPr fontId="46"/>
  </si>
  <si>
    <t>網走支庁合計</t>
    <rPh sb="0" eb="2">
      <t>アバシリ</t>
    </rPh>
    <rPh sb="2" eb="4">
      <t>シチョウ</t>
    </rPh>
    <rPh sb="4" eb="6">
      <t>ゴウケイ</t>
    </rPh>
    <phoneticPr fontId="46"/>
  </si>
  <si>
    <t>十勝新聞</t>
    <rPh sb="0" eb="2">
      <t>トカチ</t>
    </rPh>
    <rPh sb="2" eb="4">
      <t>シンブン</t>
    </rPh>
    <phoneticPr fontId="46"/>
  </si>
  <si>
    <t>十勝支庁合計</t>
    <rPh sb="0" eb="2">
      <t>トカチ</t>
    </rPh>
    <rPh sb="2" eb="4">
      <t>シチョウ</t>
    </rPh>
    <rPh sb="4" eb="6">
      <t>ゴウケイ</t>
    </rPh>
    <phoneticPr fontId="46"/>
  </si>
  <si>
    <t>釧路新聞</t>
    <rPh sb="0" eb="2">
      <t>クシロ</t>
    </rPh>
    <rPh sb="2" eb="4">
      <t>シンブン</t>
    </rPh>
    <phoneticPr fontId="46"/>
  </si>
  <si>
    <t>釧路支庁合計</t>
    <rPh sb="0" eb="2">
      <t>クシロ</t>
    </rPh>
    <rPh sb="2" eb="4">
      <t>シチョウ</t>
    </rPh>
    <rPh sb="4" eb="6">
      <t>ゴウケイ</t>
    </rPh>
    <phoneticPr fontId="46"/>
  </si>
  <si>
    <t>根室支庁合計</t>
    <rPh sb="0" eb="2">
      <t>ネムロ</t>
    </rPh>
    <rPh sb="2" eb="4">
      <t>シチョウ</t>
    </rPh>
    <rPh sb="4" eb="6">
      <t>ゴウケイ</t>
    </rPh>
    <phoneticPr fontId="46"/>
  </si>
  <si>
    <t>市内計</t>
    <rPh sb="0" eb="2">
      <t>シナイ</t>
    </rPh>
    <rPh sb="2" eb="3">
      <t>ケイ</t>
    </rPh>
    <phoneticPr fontId="46"/>
  </si>
  <si>
    <t>宗谷</t>
    <rPh sb="0" eb="2">
      <t>ソウヤ</t>
    </rPh>
    <phoneticPr fontId="46"/>
  </si>
  <si>
    <t>地方計</t>
    <rPh sb="0" eb="2">
      <t>チホウ</t>
    </rPh>
    <rPh sb="2" eb="3">
      <t>ケイ</t>
    </rPh>
    <phoneticPr fontId="46"/>
  </si>
  <si>
    <t>苫民</t>
    <rPh sb="0" eb="1">
      <t>トマ</t>
    </rPh>
    <rPh sb="1" eb="2">
      <t>ミン</t>
    </rPh>
    <phoneticPr fontId="46"/>
  </si>
  <si>
    <t>民友</t>
    <rPh sb="0" eb="1">
      <t>ミン</t>
    </rPh>
    <rPh sb="1" eb="2">
      <t>ユウ</t>
    </rPh>
    <phoneticPr fontId="46"/>
  </si>
  <si>
    <t>協会計</t>
    <rPh sb="0" eb="2">
      <t>キョウカイ</t>
    </rPh>
    <rPh sb="2" eb="3">
      <t>ケイ</t>
    </rPh>
    <phoneticPr fontId="46"/>
  </si>
  <si>
    <t>室民</t>
    <rPh sb="0" eb="1">
      <t>ムロ</t>
    </rPh>
    <rPh sb="1" eb="2">
      <t>ミン</t>
    </rPh>
    <phoneticPr fontId="46"/>
  </si>
  <si>
    <t>函館計</t>
    <rPh sb="0" eb="2">
      <t>ハコダテ</t>
    </rPh>
    <rPh sb="2" eb="3">
      <t>ケイ</t>
    </rPh>
    <phoneticPr fontId="46"/>
  </si>
  <si>
    <t>函新</t>
    <rPh sb="0" eb="1">
      <t>ハコ</t>
    </rPh>
    <rPh sb="1" eb="2">
      <t>シン</t>
    </rPh>
    <phoneticPr fontId="46"/>
  </si>
  <si>
    <t>十勝</t>
    <rPh sb="0" eb="2">
      <t>トカチ</t>
    </rPh>
    <phoneticPr fontId="46"/>
  </si>
  <si>
    <t>離島計</t>
    <rPh sb="0" eb="2">
      <t>リトウ</t>
    </rPh>
    <rPh sb="2" eb="3">
      <t>ケイ</t>
    </rPh>
    <phoneticPr fontId="46"/>
  </si>
  <si>
    <t>道北</t>
    <rPh sb="0" eb="2">
      <t>ドウホク</t>
    </rPh>
    <phoneticPr fontId="46"/>
  </si>
  <si>
    <t>釧路</t>
    <rPh sb="0" eb="2">
      <t>クシロ</t>
    </rPh>
    <phoneticPr fontId="46"/>
  </si>
  <si>
    <t>留萌</t>
    <rPh sb="0" eb="2">
      <t>ルモイ</t>
    </rPh>
    <phoneticPr fontId="46"/>
  </si>
  <si>
    <t>地方紙計</t>
    <rPh sb="0" eb="3">
      <t>チホウシ</t>
    </rPh>
    <rPh sb="3" eb="4">
      <t>ケイ</t>
    </rPh>
    <phoneticPr fontId="46"/>
  </si>
  <si>
    <r>
      <t>ﾍﾟｰｼﾞ合計</t>
    </r>
    <r>
      <rPr>
        <sz val="10"/>
        <color indexed="10"/>
        <rFont val="ＭＳ Ｐゴシック"/>
        <family val="3"/>
        <charset val="128"/>
      </rPr>
      <t>/折込総合計</t>
    </r>
    <rPh sb="5" eb="7">
      <t>ゴウケイ</t>
    </rPh>
    <rPh sb="8" eb="10">
      <t>オリコミ</t>
    </rPh>
    <rPh sb="10" eb="12">
      <t>ソウゴウ</t>
    </rPh>
    <rPh sb="12" eb="13">
      <t>ケイ</t>
    </rPh>
    <phoneticPr fontId="24"/>
  </si>
  <si>
    <t>タイトル</t>
    <phoneticPr fontId="24"/>
  </si>
  <si>
    <t>読売</t>
    <phoneticPr fontId="24"/>
  </si>
  <si>
    <t>札幌市南区</t>
    <rPh sb="3" eb="4">
      <t>ミナミ</t>
    </rPh>
    <phoneticPr fontId="24"/>
  </si>
  <si>
    <t>札幌市東区</t>
    <rPh sb="3" eb="4">
      <t>ヒガシ</t>
    </rPh>
    <rPh sb="4" eb="5">
      <t>ク</t>
    </rPh>
    <phoneticPr fontId="24"/>
  </si>
  <si>
    <t>読売</t>
    <phoneticPr fontId="24"/>
  </si>
  <si>
    <t>札幌市清田区</t>
    <rPh sb="3" eb="5">
      <t>キヨタ</t>
    </rPh>
    <phoneticPr fontId="24"/>
  </si>
  <si>
    <t>札幌市白石区</t>
    <rPh sb="3" eb="6">
      <t>シロイシク</t>
    </rPh>
    <phoneticPr fontId="24"/>
  </si>
  <si>
    <t>札幌市厚別区</t>
    <rPh sb="3" eb="6">
      <t>アツベツク</t>
    </rPh>
    <phoneticPr fontId="24"/>
  </si>
  <si>
    <t>札幌山鼻</t>
  </si>
  <si>
    <t>札幌山の手</t>
  </si>
  <si>
    <t>小樽市</t>
    <rPh sb="0" eb="3">
      <t>オタルシ</t>
    </rPh>
    <phoneticPr fontId="24"/>
  </si>
  <si>
    <t>余市郡</t>
    <rPh sb="0" eb="2">
      <t>ヨイチ</t>
    </rPh>
    <rPh sb="2" eb="3">
      <t>グン</t>
    </rPh>
    <phoneticPr fontId="24"/>
  </si>
  <si>
    <t>古平郡</t>
    <rPh sb="0" eb="2">
      <t>フルビラ</t>
    </rPh>
    <rPh sb="2" eb="3">
      <t>グン</t>
    </rPh>
    <phoneticPr fontId="24"/>
  </si>
  <si>
    <t>積丹郡</t>
    <rPh sb="0" eb="2">
      <t>シャコタン</t>
    </rPh>
    <rPh sb="2" eb="3">
      <t>グン</t>
    </rPh>
    <phoneticPr fontId="24"/>
  </si>
  <si>
    <t>古宇郡</t>
    <rPh sb="0" eb="2">
      <t>フルウ</t>
    </rPh>
    <rPh sb="2" eb="3">
      <t>グン</t>
    </rPh>
    <phoneticPr fontId="24"/>
  </si>
  <si>
    <t>岩内郡</t>
    <rPh sb="0" eb="2">
      <t>イワナイ</t>
    </rPh>
    <rPh sb="2" eb="3">
      <t>グン</t>
    </rPh>
    <phoneticPr fontId="24"/>
  </si>
  <si>
    <t>虻田郡①</t>
    <rPh sb="0" eb="3">
      <t>アブタグン</t>
    </rPh>
    <phoneticPr fontId="24"/>
  </si>
  <si>
    <t>磯谷郡</t>
    <rPh sb="0" eb="2">
      <t>イソヤ</t>
    </rPh>
    <rPh sb="2" eb="3">
      <t>グン</t>
    </rPh>
    <phoneticPr fontId="24"/>
  </si>
  <si>
    <t>寿都郡</t>
    <rPh sb="0" eb="3">
      <t>スッツグン</t>
    </rPh>
    <phoneticPr fontId="24"/>
  </si>
  <si>
    <t>島牧郡</t>
    <rPh sb="0" eb="3">
      <t>シママキグン</t>
    </rPh>
    <phoneticPr fontId="24"/>
  </si>
  <si>
    <t>岩見沢市</t>
    <rPh sb="0" eb="3">
      <t>イワミザワ</t>
    </rPh>
    <rPh sb="3" eb="4">
      <t>シ</t>
    </rPh>
    <phoneticPr fontId="24"/>
  </si>
  <si>
    <t>三笠市</t>
    <rPh sb="0" eb="3">
      <t>ミカサシ</t>
    </rPh>
    <phoneticPr fontId="24"/>
  </si>
  <si>
    <t>夕張市</t>
    <rPh sb="0" eb="3">
      <t>ユウバリシ</t>
    </rPh>
    <phoneticPr fontId="24"/>
  </si>
  <si>
    <t>美唄市</t>
    <rPh sb="0" eb="3">
      <t>ビバイシ</t>
    </rPh>
    <phoneticPr fontId="24"/>
  </si>
  <si>
    <t>砂川市</t>
    <rPh sb="0" eb="3">
      <t>スナガワシ</t>
    </rPh>
    <phoneticPr fontId="24"/>
  </si>
  <si>
    <t>滝川市</t>
    <rPh sb="0" eb="3">
      <t>タキカワシ</t>
    </rPh>
    <phoneticPr fontId="24"/>
  </si>
  <si>
    <t>深川市</t>
    <rPh sb="0" eb="3">
      <t>フカガワシ</t>
    </rPh>
    <phoneticPr fontId="24"/>
  </si>
  <si>
    <t>赤平市</t>
    <rPh sb="0" eb="2">
      <t>アカビラ</t>
    </rPh>
    <rPh sb="2" eb="3">
      <t>シ</t>
    </rPh>
    <phoneticPr fontId="24"/>
  </si>
  <si>
    <t>歌志内市</t>
    <rPh sb="0" eb="4">
      <t>ウタシナイシ</t>
    </rPh>
    <phoneticPr fontId="24"/>
  </si>
  <si>
    <t>芦別市</t>
    <rPh sb="0" eb="3">
      <t>アシベツシ</t>
    </rPh>
    <phoneticPr fontId="24"/>
  </si>
  <si>
    <t>空知郡①</t>
    <rPh sb="0" eb="3">
      <t>ソラチグン</t>
    </rPh>
    <phoneticPr fontId="24"/>
  </si>
  <si>
    <t>夕張郡</t>
    <rPh sb="0" eb="3">
      <t>ユウバリグン</t>
    </rPh>
    <phoneticPr fontId="24"/>
  </si>
  <si>
    <t>樺戸郡</t>
    <rPh sb="0" eb="3">
      <t>カバトグン</t>
    </rPh>
    <phoneticPr fontId="24"/>
  </si>
  <si>
    <t>雨竜郡</t>
    <rPh sb="0" eb="3">
      <t>ウリュウグン</t>
    </rPh>
    <phoneticPr fontId="24"/>
  </si>
  <si>
    <t>苫小牧民報</t>
    <rPh sb="0" eb="3">
      <t>トマコマイ</t>
    </rPh>
    <rPh sb="3" eb="5">
      <t>ミンポウ</t>
    </rPh>
    <phoneticPr fontId="24"/>
  </si>
  <si>
    <t>苫小牧市</t>
    <rPh sb="0" eb="4">
      <t>トマコマイシ</t>
    </rPh>
    <phoneticPr fontId="24"/>
  </si>
  <si>
    <t>室蘭民報</t>
    <rPh sb="0" eb="2">
      <t>ムロラン</t>
    </rPh>
    <rPh sb="2" eb="4">
      <t>ミンポウ</t>
    </rPh>
    <phoneticPr fontId="24"/>
  </si>
  <si>
    <t>室蘭市</t>
    <rPh sb="0" eb="3">
      <t>ムロランシ</t>
    </rPh>
    <phoneticPr fontId="24"/>
  </si>
  <si>
    <t>登別市</t>
    <rPh sb="0" eb="3">
      <t>ノボリベツシ</t>
    </rPh>
    <phoneticPr fontId="24"/>
  </si>
  <si>
    <t>伊達市</t>
    <rPh sb="0" eb="3">
      <t>ダテシ</t>
    </rPh>
    <phoneticPr fontId="24"/>
  </si>
  <si>
    <t>勇払郡①</t>
    <rPh sb="0" eb="3">
      <t>ユウフツグン</t>
    </rPh>
    <phoneticPr fontId="24"/>
  </si>
  <si>
    <t>白老郡</t>
    <rPh sb="0" eb="3">
      <t>シラオイグン</t>
    </rPh>
    <phoneticPr fontId="24"/>
  </si>
  <si>
    <t>有珠郡</t>
    <rPh sb="0" eb="3">
      <t>ウスグン</t>
    </rPh>
    <phoneticPr fontId="24"/>
  </si>
  <si>
    <t>虻田郡②</t>
    <rPh sb="0" eb="3">
      <t>アブタグン</t>
    </rPh>
    <phoneticPr fontId="24"/>
  </si>
  <si>
    <t>沙流郡</t>
    <rPh sb="0" eb="2">
      <t>サル</t>
    </rPh>
    <rPh sb="2" eb="3">
      <t>グン</t>
    </rPh>
    <phoneticPr fontId="24"/>
  </si>
  <si>
    <t>日高郡</t>
    <rPh sb="0" eb="3">
      <t>ヒダカグン</t>
    </rPh>
    <phoneticPr fontId="24"/>
  </si>
  <si>
    <t>浦河郡</t>
    <rPh sb="0" eb="2">
      <t>ウラカワ</t>
    </rPh>
    <rPh sb="2" eb="3">
      <t>グン</t>
    </rPh>
    <phoneticPr fontId="24"/>
  </si>
  <si>
    <t>様似郡</t>
    <rPh sb="0" eb="2">
      <t>サマニ</t>
    </rPh>
    <rPh sb="2" eb="3">
      <t>グン</t>
    </rPh>
    <phoneticPr fontId="24"/>
  </si>
  <si>
    <t>幌泉郡</t>
    <rPh sb="0" eb="1">
      <t>ホロ</t>
    </rPh>
    <rPh sb="1" eb="2">
      <t>セン</t>
    </rPh>
    <rPh sb="2" eb="3">
      <t>グン</t>
    </rPh>
    <phoneticPr fontId="24"/>
  </si>
  <si>
    <t>01605020</t>
  </si>
  <si>
    <t>【注1】読売・朝日の「当別」地区は「江別市」に表示。</t>
    <rPh sb="1" eb="2">
      <t>チュウ</t>
    </rPh>
    <rPh sb="4" eb="6">
      <t>ヨミウリ</t>
    </rPh>
    <rPh sb="7" eb="9">
      <t>アサヒ</t>
    </rPh>
    <rPh sb="11" eb="12">
      <t>トウ</t>
    </rPh>
    <rPh sb="12" eb="13">
      <t>ベツ</t>
    </rPh>
    <rPh sb="14" eb="16">
      <t>チク</t>
    </rPh>
    <rPh sb="18" eb="21">
      <t>エベツシ</t>
    </rPh>
    <rPh sb="23" eb="25">
      <t>ヒョウジ</t>
    </rPh>
    <phoneticPr fontId="24"/>
  </si>
  <si>
    <t>【注1】読売・朝日の「銭函」は「手稲区」に表示。</t>
    <rPh sb="1" eb="2">
      <t>チュウ</t>
    </rPh>
    <rPh sb="4" eb="6">
      <t>ヨミウリ</t>
    </rPh>
    <rPh sb="7" eb="9">
      <t>アサヒ</t>
    </rPh>
    <rPh sb="11" eb="12">
      <t>ゼニ</t>
    </rPh>
    <rPh sb="12" eb="13">
      <t>ハコ</t>
    </rPh>
    <rPh sb="16" eb="19">
      <t>テイネク</t>
    </rPh>
    <rPh sb="21" eb="23">
      <t>ヒョウジ</t>
    </rPh>
    <phoneticPr fontId="24"/>
  </si>
  <si>
    <t>稀府</t>
  </si>
  <si>
    <t>夕刊　緑ヶ丘</t>
  </si>
  <si>
    <t>夕刊　沼ノ端</t>
  </si>
  <si>
    <t>夕刊　沼ノ端南</t>
  </si>
  <si>
    <t>小樽北部</t>
  </si>
  <si>
    <t>湧別佐藤</t>
  </si>
  <si>
    <t>02605017</t>
  </si>
  <si>
    <t>15512064</t>
  </si>
  <si>
    <t>15512070</t>
  </si>
  <si>
    <t>※浜頓別（宗谷）</t>
  </si>
  <si>
    <t>※歌登</t>
  </si>
  <si>
    <t>ニセコ</t>
  </si>
  <si>
    <t>01392022</t>
  </si>
  <si>
    <t>黒松内</t>
  </si>
  <si>
    <t>01392039</t>
  </si>
  <si>
    <t>永豊</t>
  </si>
  <si>
    <t>本目</t>
  </si>
  <si>
    <t>01579057</t>
  </si>
  <si>
    <t>安平</t>
  </si>
  <si>
    <t>石崎</t>
  </si>
  <si>
    <t>01202103</t>
  </si>
  <si>
    <t>尻岸内</t>
  </si>
  <si>
    <t>01202110</t>
  </si>
  <si>
    <t>01202126</t>
  </si>
  <si>
    <t>01342078</t>
  </si>
  <si>
    <t>駒ケ岳</t>
  </si>
  <si>
    <t>02105080</t>
  </si>
  <si>
    <t>平岸北部</t>
  </si>
  <si>
    <t>稚内市内</t>
  </si>
  <si>
    <t>掛澗</t>
  </si>
  <si>
    <t>01342109</t>
  </si>
  <si>
    <t>01342115</t>
  </si>
  <si>
    <t>23202181</t>
  </si>
  <si>
    <t>函館専売</t>
  </si>
  <si>
    <t>23236045</t>
  </si>
  <si>
    <t>上磯西部</t>
  </si>
  <si>
    <t>江差新井山</t>
  </si>
  <si>
    <t>01604016</t>
  </si>
  <si>
    <t>新冠</t>
  </si>
  <si>
    <t>06214169</t>
  </si>
  <si>
    <t>富磯</t>
  </si>
  <si>
    <t>15214078</t>
  </si>
  <si>
    <t>02203133</t>
  </si>
  <si>
    <t>01331020</t>
  </si>
  <si>
    <t>釧路</t>
  </si>
  <si>
    <t>02213118</t>
  </si>
  <si>
    <t>02213124</t>
  </si>
  <si>
    <t>02217067</t>
  </si>
  <si>
    <t>取込シート名</t>
    <rPh sb="0" eb="2">
      <t>トリコミ</t>
    </rPh>
    <rPh sb="5" eb="6">
      <t>メイ</t>
    </rPh>
    <phoneticPr fontId="24"/>
  </si>
  <si>
    <t>１中央区</t>
  </si>
  <si>
    <t>５０根室・野付・標津・目梨</t>
  </si>
  <si>
    <t>４９川上・白糠</t>
  </si>
  <si>
    <t>４８釧路・厚岸・阿寒</t>
  </si>
  <si>
    <t>４７釧路市</t>
  </si>
  <si>
    <t>４６中川②・十勝</t>
  </si>
  <si>
    <t>４５上川②・河西・広尾・足寄</t>
  </si>
  <si>
    <t>４４河東郡</t>
  </si>
  <si>
    <t>４３帯広市</t>
  </si>
  <si>
    <t>４２紋別郡</t>
  </si>
  <si>
    <t>４１斜里・常呂</t>
  </si>
  <si>
    <t>４０北見・網走・紋別・網走郡</t>
  </si>
  <si>
    <t>３９天塩②・宗谷・利尻・礼文</t>
  </si>
  <si>
    <t>３８稚内・枝幸</t>
  </si>
  <si>
    <t>３７留萌・苫前・天塩①</t>
  </si>
  <si>
    <t>３６留萌市・増毛郡</t>
  </si>
  <si>
    <t>３５中川①・勇払②・空知②</t>
  </si>
  <si>
    <t>３４上川郡①</t>
  </si>
  <si>
    <t>３３士別・名寄・富良野</t>
  </si>
  <si>
    <t>３２旭川市</t>
  </si>
  <si>
    <t>３１久遠・瀬棚・奥尻</t>
  </si>
  <si>
    <t>３０桧山・爾志</t>
  </si>
  <si>
    <t>２９山越郡・二海郡</t>
  </si>
  <si>
    <t>２８松前・茅部</t>
  </si>
  <si>
    <t>２７上磯</t>
  </si>
  <si>
    <t>２６北斗市・亀田郡</t>
  </si>
  <si>
    <t>２５函館市</t>
  </si>
  <si>
    <t>２４浦河・様似・幌泉・新冠</t>
  </si>
  <si>
    <t>２３沙流・日高</t>
  </si>
  <si>
    <t>２２白老・有珠・虻田②</t>
  </si>
  <si>
    <t>２１登別・伊達・勇払①</t>
  </si>
  <si>
    <t>２０室蘭</t>
  </si>
  <si>
    <t>１９苫小牧</t>
  </si>
  <si>
    <t>１８樺戸・雨竜</t>
  </si>
  <si>
    <t>１７空知①・夕張</t>
  </si>
  <si>
    <t>１６赤平・歌志内・芦別</t>
  </si>
  <si>
    <t>１５美唄・砂川・滝川・深川</t>
  </si>
  <si>
    <t>１４岩見沢・三笠・夕張</t>
  </si>
  <si>
    <t>１３磯谷・寿都・島牧</t>
  </si>
  <si>
    <t>１２岩内・虻田①</t>
  </si>
  <si>
    <t>１１余市・古平・積丹・古宇</t>
  </si>
  <si>
    <t>１０小樽市</t>
  </si>
  <si>
    <t>９石狩市</t>
  </si>
  <si>
    <t>８江別・北広島・恵庭・千歳</t>
  </si>
  <si>
    <t>７白石・厚別区</t>
  </si>
  <si>
    <t>６豊平・清田区</t>
  </si>
  <si>
    <t>５西・手稲区</t>
  </si>
  <si>
    <t>４北区</t>
  </si>
  <si>
    <t>３東区</t>
  </si>
  <si>
    <t>２南区</t>
  </si>
  <si>
    <t>01206069</t>
  </si>
  <si>
    <t>02206109</t>
  </si>
  <si>
    <t>02236028</t>
  </si>
  <si>
    <t>02236034</t>
  </si>
  <si>
    <t>02236040</t>
  </si>
  <si>
    <t>◆別保</t>
  </si>
  <si>
    <t>▲焼尻(A)</t>
  </si>
  <si>
    <t>中央東(MN)</t>
  </si>
  <si>
    <t>02213130</t>
  </si>
  <si>
    <t>【注2】北海道新聞の店名にＡ・Ｍ・Nと付した販売所は、定数に朝日・毎日・日経新聞の部数を含む複合店です。なお、道新・朝日･毎日・日経の銘柄指定はできませんのであらかじめご了承ください。</t>
    <rPh sb="36" eb="38">
      <t>ニッケイ</t>
    </rPh>
    <rPh sb="64" eb="66">
      <t>ニッケイ</t>
    </rPh>
    <phoneticPr fontId="24"/>
  </si>
  <si>
    <t>【注2】店名に◆が付している販売店は全て朝刊折込(３日前納品)となります。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</si>
  <si>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桑園中央北(MN)</t>
  </si>
  <si>
    <t>南円山(MN)</t>
  </si>
  <si>
    <t>西円山(MN)</t>
  </si>
  <si>
    <t>幌西(MN)</t>
  </si>
  <si>
    <t>北円山(MN)</t>
  </si>
  <si>
    <t>東山鼻(MN)</t>
  </si>
  <si>
    <t>西山鼻(MN)</t>
  </si>
  <si>
    <t>宮の森(MN)</t>
  </si>
  <si>
    <t>川沿北(MN)</t>
  </si>
  <si>
    <t>藻南(MN)</t>
  </si>
  <si>
    <t>澄川４条(MN)</t>
  </si>
  <si>
    <t>澄川(MN)</t>
  </si>
  <si>
    <t>真駒内(MN)</t>
  </si>
  <si>
    <t>石山(MN)</t>
  </si>
  <si>
    <t>藤野(MN)</t>
  </si>
  <si>
    <t>札苗(MN)</t>
  </si>
  <si>
    <t>苗穂(MN)</t>
  </si>
  <si>
    <t>新道(MN)</t>
  </si>
  <si>
    <t>光星(MN)</t>
  </si>
  <si>
    <t>札幌鉄北(MN)</t>
  </si>
  <si>
    <t>栄町中央(MN)</t>
  </si>
  <si>
    <t>栄町東(MN)</t>
  </si>
  <si>
    <t>丘珠(MN)</t>
  </si>
  <si>
    <t>幌北(MN)</t>
  </si>
  <si>
    <t>麻生(MN)</t>
  </si>
  <si>
    <t>新川(MN)</t>
  </si>
  <si>
    <t>新琴似北部(MN)</t>
  </si>
  <si>
    <t>新琴似西部(MN)</t>
  </si>
  <si>
    <t>屯田(MN)</t>
  </si>
  <si>
    <t>花川東(MN)</t>
  </si>
  <si>
    <t>花川北(MN)</t>
  </si>
  <si>
    <t>花川南(MN)</t>
  </si>
  <si>
    <t>琴似(MN)</t>
  </si>
  <si>
    <t>八軒(MN)</t>
  </si>
  <si>
    <t>発寒(MN)</t>
  </si>
  <si>
    <t>新発寒(MN)</t>
  </si>
  <si>
    <t>西野(MN)</t>
  </si>
  <si>
    <t>西野北(MN)</t>
  </si>
  <si>
    <t>西野南(MN)</t>
  </si>
  <si>
    <t>宮の沢(MN)</t>
  </si>
  <si>
    <t>手稲中央(MN)</t>
  </si>
  <si>
    <t>手稲富丘(MN)</t>
  </si>
  <si>
    <t>手稲前田(MN)</t>
  </si>
  <si>
    <t>手稲稲穂(MN)</t>
  </si>
  <si>
    <t>手稲星置(MN)</t>
  </si>
  <si>
    <t>豊平中央(MN)</t>
  </si>
  <si>
    <t>木の花(MN)</t>
  </si>
  <si>
    <t>美園(N)</t>
  </si>
  <si>
    <t>平岸(N)</t>
  </si>
  <si>
    <t>月寒(N)</t>
  </si>
  <si>
    <t>福住(N)</t>
  </si>
  <si>
    <t>西岡(MN)</t>
  </si>
  <si>
    <t>真栄(N)</t>
  </si>
  <si>
    <t>菊水(MN)</t>
  </si>
  <si>
    <t>菊水元町(MN)</t>
  </si>
  <si>
    <t>東札幌(MN)</t>
  </si>
  <si>
    <t>白石(MN)</t>
  </si>
  <si>
    <t>北郷(MN)</t>
  </si>
  <si>
    <t>北白石(MN)</t>
  </si>
  <si>
    <t>東白石(MN)</t>
  </si>
  <si>
    <t>もみじ台(MN)</t>
  </si>
  <si>
    <t>大麻(MN)</t>
  </si>
  <si>
    <t>野幌大麻東(MN)</t>
  </si>
  <si>
    <t>野幌南部(MN)</t>
  </si>
  <si>
    <t>江別西部(MN)</t>
  </si>
  <si>
    <t>江別中央(MN)</t>
  </si>
  <si>
    <t>江別東部(MN)</t>
  </si>
  <si>
    <t>北広島(MN)</t>
  </si>
  <si>
    <t>広島(MN)</t>
  </si>
  <si>
    <t>大曲(N)</t>
  </si>
  <si>
    <t>島松(MN)</t>
  </si>
  <si>
    <t>恵庭西部(MN)</t>
  </si>
  <si>
    <t>恵庭東部(MN)</t>
  </si>
  <si>
    <t>銭函(MN)</t>
  </si>
  <si>
    <t>朝里・新光(MN)</t>
  </si>
  <si>
    <t>南小樽(MN)</t>
  </si>
  <si>
    <t>緑(MN)</t>
  </si>
  <si>
    <t>蘭島(AMN)</t>
  </si>
  <si>
    <t>◆市の渡(N)</t>
  </si>
  <si>
    <t>◆茂辺地(AMN)</t>
  </si>
  <si>
    <t>◆磯分内(AN)</t>
  </si>
  <si>
    <t>◆中春別(AN)</t>
  </si>
  <si>
    <t>◆計根別(AMN)</t>
  </si>
  <si>
    <t>松ヶ枝(MN)</t>
  </si>
  <si>
    <t>◆遠矢(N)</t>
  </si>
  <si>
    <t>◆鳥取(MN)</t>
  </si>
  <si>
    <t>◆大楽毛(MN)</t>
  </si>
  <si>
    <t>◆阿寒(AMN)</t>
  </si>
  <si>
    <t>◆阿寒湖畔(MN)</t>
  </si>
  <si>
    <t>◆音別(AMN)</t>
  </si>
  <si>
    <t>◆浜中(N)</t>
  </si>
  <si>
    <t>◆尾幌(N)</t>
  </si>
  <si>
    <t>◆鶴居(AN)</t>
  </si>
  <si>
    <t>◆虹別(N)</t>
  </si>
  <si>
    <t>◆厚床(AN)</t>
  </si>
  <si>
    <t>◆落石(N)</t>
  </si>
  <si>
    <t>◆根室東部(N)</t>
  </si>
  <si>
    <t>◆根室西部(N)</t>
  </si>
  <si>
    <t>◆花咲(N)</t>
  </si>
  <si>
    <t>◆上春別(AN)</t>
  </si>
  <si>
    <t>◆西春別駅前(AN)</t>
  </si>
  <si>
    <t>◆川北(AN)</t>
  </si>
  <si>
    <t>01571074</t>
  </si>
  <si>
    <t>夕刊　鉄北東音羽</t>
  </si>
  <si>
    <t>夕刊　鉄北東美園</t>
  </si>
  <si>
    <t>屯田(M)</t>
  </si>
  <si>
    <t>発寒(M)</t>
  </si>
  <si>
    <t>手稲北(M)</t>
  </si>
  <si>
    <t>岩内東部(M)</t>
  </si>
  <si>
    <t>寿都(M)</t>
  </si>
  <si>
    <t>三笠(M)</t>
  </si>
  <si>
    <t>白老(M)</t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</si>
  <si>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rPh sb="30" eb="32">
      <t>ニッケイ</t>
    </rPh>
    <rPh sb="58" eb="60">
      <t>ニッケイ</t>
    </rPh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</si>
  <si>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</si>
  <si>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</si>
  <si>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【注1】店名にＡ・Ｍ・Nと付した販売所は、定数に朝日・毎日・日経新聞の部数を含む複合店です。なお、道新・朝日･毎日・日経の銘柄指定はできませんのであらかじめご了承ください。</t>
    <phoneticPr fontId="24"/>
  </si>
  <si>
    <t>◆東静内(N)</t>
  </si>
  <si>
    <t>01347033</t>
  </si>
  <si>
    <t>02347036</t>
  </si>
  <si>
    <t>06347095</t>
  </si>
  <si>
    <t>06347103</t>
  </si>
  <si>
    <t>06347110</t>
  </si>
  <si>
    <t>01346035</t>
  </si>
  <si>
    <t>06346134</t>
  </si>
  <si>
    <t>01346041</t>
  </si>
  <si>
    <t>06346140</t>
  </si>
  <si>
    <t>06346163</t>
  </si>
  <si>
    <t>06346170</t>
  </si>
  <si>
    <t>06346186</t>
  </si>
  <si>
    <t>02346038</t>
  </si>
  <si>
    <t>◆黒松内(AMN)</t>
  </si>
  <si>
    <t>◆寿都(AN)</t>
  </si>
  <si>
    <t>◆作開(A)</t>
  </si>
  <si>
    <t>◆湯別</t>
  </si>
  <si>
    <t>◆美谷</t>
  </si>
  <si>
    <t>◆鮫取澗</t>
  </si>
  <si>
    <t>◆横澗</t>
  </si>
  <si>
    <t>◆磯谷</t>
  </si>
  <si>
    <t>◆永豊(AN)</t>
  </si>
  <si>
    <t>◆江ノ島</t>
  </si>
  <si>
    <t>◆島牧(A)</t>
  </si>
  <si>
    <t>◆本目(A)</t>
  </si>
  <si>
    <t>◆豊浜</t>
  </si>
  <si>
    <t>◆栄磯</t>
  </si>
  <si>
    <t>◆歌笛(AMN)</t>
  </si>
  <si>
    <t>◆荻伏(MN)</t>
  </si>
  <si>
    <t>◆浦河(MN)</t>
  </si>
  <si>
    <t>◆えりも(AMN)</t>
  </si>
  <si>
    <t>◆庶野</t>
  </si>
  <si>
    <t>◆えりも岬</t>
  </si>
  <si>
    <t>◆目黒</t>
  </si>
  <si>
    <t>◆亀尾</t>
  </si>
  <si>
    <t>◆臼尻(MN)</t>
  </si>
  <si>
    <t>◆木直(M)</t>
  </si>
  <si>
    <t>◆椴法華(AN)</t>
  </si>
  <si>
    <t>◆尻岸内(AN)</t>
  </si>
  <si>
    <t>◆恵山</t>
  </si>
  <si>
    <t>◆小安</t>
  </si>
  <si>
    <t>◆下釜谷</t>
  </si>
  <si>
    <t>◆戸井(N)</t>
  </si>
  <si>
    <t>◆渡島当別(AN)</t>
  </si>
  <si>
    <t>◆上釜谷</t>
  </si>
  <si>
    <t>◆泉沢(N)</t>
  </si>
  <si>
    <t>◆知内(AMN)</t>
  </si>
  <si>
    <t>◆涌元</t>
  </si>
  <si>
    <t>◆小谷石</t>
  </si>
  <si>
    <t>◆湯ノ里(MN)</t>
  </si>
  <si>
    <t>◆白神</t>
  </si>
  <si>
    <t>◆松前(MN)</t>
  </si>
  <si>
    <t>◆清部</t>
  </si>
  <si>
    <t>◆千軒</t>
  </si>
  <si>
    <t>◆砂原(N)</t>
  </si>
  <si>
    <t>◆掛澗(N)</t>
  </si>
  <si>
    <t>◆森(MN)</t>
  </si>
  <si>
    <t>◆落部(MN)</t>
  </si>
  <si>
    <t>◆黒岩</t>
  </si>
  <si>
    <t>◆相沼(A)</t>
  </si>
  <si>
    <t>◆熊石(AMN)</t>
  </si>
  <si>
    <t>◆湯の岱</t>
  </si>
  <si>
    <t>◆桧山石崎</t>
  </si>
  <si>
    <t>◆館</t>
  </si>
  <si>
    <t>◆今金(MN)</t>
  </si>
  <si>
    <t>◆清川(AN)</t>
  </si>
  <si>
    <t>◆御影(AN)</t>
  </si>
  <si>
    <t>◆上札内</t>
  </si>
  <si>
    <t>◆厚内(N)</t>
  </si>
  <si>
    <t>は宗谷新聞社扱い、それ以外は旭川折込広告協同組合の扱いとなります。</t>
    <rPh sb="1" eb="3">
      <t>ソウヤ</t>
    </rPh>
    <rPh sb="3" eb="6">
      <t>シンブンシャ</t>
    </rPh>
    <rPh sb="6" eb="7">
      <t>アツカ</t>
    </rPh>
    <rPh sb="11" eb="13">
      <t>イガイ</t>
    </rPh>
    <rPh sb="14" eb="16">
      <t>アサヒカワ</t>
    </rPh>
    <rPh sb="16" eb="18">
      <t>オリコミ</t>
    </rPh>
    <rPh sb="18" eb="20">
      <t>コウコク</t>
    </rPh>
    <rPh sb="20" eb="22">
      <t>キョウドウ</t>
    </rPh>
    <rPh sb="22" eb="24">
      <t>クミアイ</t>
    </rPh>
    <rPh sb="25" eb="26">
      <t>アツカ</t>
    </rPh>
    <phoneticPr fontId="24"/>
  </si>
  <si>
    <t>02101101</t>
  </si>
  <si>
    <t>中央東</t>
  </si>
  <si>
    <t>02101118</t>
  </si>
  <si>
    <t>桑園中央北</t>
  </si>
  <si>
    <t>02101124</t>
  </si>
  <si>
    <t>02101130</t>
  </si>
  <si>
    <t>02101147</t>
  </si>
  <si>
    <t>北円山</t>
  </si>
  <si>
    <t>02101153</t>
  </si>
  <si>
    <t>西円山</t>
  </si>
  <si>
    <t>02101160</t>
  </si>
  <si>
    <t>02101176</t>
  </si>
  <si>
    <t>西山鼻</t>
  </si>
  <si>
    <t>02101182</t>
  </si>
  <si>
    <t>東山鼻</t>
  </si>
  <si>
    <t>鉄北</t>
  </si>
  <si>
    <t>02104081</t>
  </si>
  <si>
    <t>02214033</t>
  </si>
  <si>
    <t>02214040</t>
  </si>
  <si>
    <t>※夕刊　静内</t>
  </si>
  <si>
    <t>※夕刊　新冠</t>
  </si>
  <si>
    <t>【注3】店名に※が付している販売店は、翌朝の配達となります。（配達時間は各紙朝刊の配達時間を基本としております。）</t>
    <rPh sb="19" eb="21">
      <t>ヨクチョウ</t>
    </rPh>
    <rPh sb="22" eb="24">
      <t>ハイタツ</t>
    </rPh>
    <rPh sb="31" eb="33">
      <t>ハイタツ</t>
    </rPh>
    <rPh sb="33" eb="35">
      <t>ジカン</t>
    </rPh>
    <rPh sb="36" eb="38">
      <t>カクシ</t>
    </rPh>
    <rPh sb="38" eb="40">
      <t>チョウカン</t>
    </rPh>
    <rPh sb="41" eb="43">
      <t>ハイタツ</t>
    </rPh>
    <rPh sb="43" eb="45">
      <t>ジカン</t>
    </rPh>
    <rPh sb="46" eb="48">
      <t>キホン</t>
    </rPh>
    <phoneticPr fontId="24"/>
  </si>
  <si>
    <t>01395085</t>
  </si>
  <si>
    <t>01391024</t>
  </si>
  <si>
    <t>01391030</t>
  </si>
  <si>
    <t>森山川</t>
  </si>
  <si>
    <t>【注2】店名の始めに※印の付いている販売店は、各500円の別途現地送料が掛かります。◆の付いている販売店は、朝刊折込(現地３日前納品)となります。</t>
    <rPh sb="4" eb="6">
      <t>テンメイ</t>
    </rPh>
    <rPh sb="7" eb="8">
      <t>ハジ</t>
    </rPh>
    <rPh sb="11" eb="12">
      <t>シルシ</t>
    </rPh>
    <rPh sb="13" eb="14">
      <t>ツ</t>
    </rPh>
    <rPh sb="18" eb="21">
      <t>ハンバイテン</t>
    </rPh>
    <rPh sb="23" eb="24">
      <t>カク</t>
    </rPh>
    <rPh sb="27" eb="28">
      <t>エン</t>
    </rPh>
    <rPh sb="29" eb="31">
      <t>ベット</t>
    </rPh>
    <rPh sb="31" eb="33">
      <t>ゲンチ</t>
    </rPh>
    <rPh sb="33" eb="35">
      <t>ソウリョウ</t>
    </rPh>
    <rPh sb="36" eb="37">
      <t>カ</t>
    </rPh>
    <rPh sb="44" eb="45">
      <t>ツ</t>
    </rPh>
    <rPh sb="49" eb="52">
      <t>ハンバイテン</t>
    </rPh>
    <rPh sb="54" eb="56">
      <t>チョウカン</t>
    </rPh>
    <rPh sb="56" eb="58">
      <t>オリコミ</t>
    </rPh>
    <rPh sb="59" eb="61">
      <t>ゲンチ</t>
    </rPh>
    <rPh sb="62" eb="63">
      <t>ヒ</t>
    </rPh>
    <rPh sb="63" eb="64">
      <t>マエ</t>
    </rPh>
    <rPh sb="64" eb="66">
      <t>ノウヒン</t>
    </rPh>
    <phoneticPr fontId="24"/>
  </si>
  <si>
    <t>【注2】岩見沢市の</t>
    <rPh sb="4" eb="8">
      <t>イワミザワシ</t>
    </rPh>
    <phoneticPr fontId="24"/>
  </si>
  <si>
    <t>02102122</t>
  </si>
  <si>
    <t>中の島(MN)</t>
  </si>
  <si>
    <t>◆三石(AN)</t>
  </si>
  <si>
    <t>◆久遠(A)</t>
  </si>
  <si>
    <t>◆瀬棚(N)</t>
  </si>
  <si>
    <t>06207166</t>
  </si>
  <si>
    <t>06107101</t>
  </si>
  <si>
    <t>東札幌鈴木</t>
  </si>
  <si>
    <t>【注3】岩見沢中部・東部・西部は、現地に広告主がある場合は、折込単価が異なりますのでご注意ください。</t>
    <rPh sb="4" eb="7">
      <t>イワミザワ</t>
    </rPh>
    <rPh sb="7" eb="9">
      <t>チュウブ</t>
    </rPh>
    <rPh sb="10" eb="12">
      <t>トウブ</t>
    </rPh>
    <rPh sb="13" eb="15">
      <t>セイブ</t>
    </rPh>
    <rPh sb="17" eb="19">
      <t>ゲンチ</t>
    </rPh>
    <rPh sb="20" eb="23">
      <t>コウコクヌシ</t>
    </rPh>
    <rPh sb="26" eb="28">
      <t>バアイ</t>
    </rPh>
    <rPh sb="30" eb="32">
      <t>オリコミ</t>
    </rPh>
    <rPh sb="32" eb="34">
      <t>タンカ</t>
    </rPh>
    <rPh sb="35" eb="36">
      <t>コト</t>
    </rPh>
    <rPh sb="43" eb="45">
      <t>チュウイ</t>
    </rPh>
    <phoneticPr fontId="24"/>
  </si>
  <si>
    <t>【注2】滝川中央・北は、現地に広告主がある場合は、折込単価が異なりますのでご注意ください。</t>
    <rPh sb="4" eb="6">
      <t>タキカワ</t>
    </rPh>
    <rPh sb="6" eb="8">
      <t>チュウオウ</t>
    </rPh>
    <rPh sb="9" eb="10">
      <t>キタ</t>
    </rPh>
    <rPh sb="12" eb="14">
      <t>ゲンチ</t>
    </rPh>
    <rPh sb="15" eb="18">
      <t>コウコクヌシ</t>
    </rPh>
    <rPh sb="21" eb="23">
      <t>バアイ</t>
    </rPh>
    <rPh sb="25" eb="27">
      <t>オリコミ</t>
    </rPh>
    <rPh sb="27" eb="29">
      <t>タンカ</t>
    </rPh>
    <rPh sb="30" eb="31">
      <t>コト</t>
    </rPh>
    <rPh sb="38" eb="40">
      <t>チュウイ</t>
    </rPh>
    <phoneticPr fontId="24"/>
  </si>
  <si>
    <t>◆当別(MN)</t>
  </si>
  <si>
    <t>◆太美(MN)</t>
  </si>
  <si>
    <t>◆群別</t>
  </si>
  <si>
    <t>◆仁木(AN)</t>
  </si>
  <si>
    <t>◆然別</t>
  </si>
  <si>
    <t>◆大江(N)</t>
  </si>
  <si>
    <t>◆赤井川(AN)</t>
  </si>
  <si>
    <t>◆都</t>
  </si>
  <si>
    <t>◆入舸</t>
  </si>
  <si>
    <t>◆野塚(A)</t>
  </si>
  <si>
    <t>◆余別(AN)</t>
  </si>
  <si>
    <t>◆美国(AMN)</t>
  </si>
  <si>
    <t>◆盃</t>
  </si>
  <si>
    <t>◆神恵内(N)</t>
  </si>
  <si>
    <t>◆国富(N)</t>
  </si>
  <si>
    <t>◆共和(AMN)</t>
  </si>
  <si>
    <t>◆倶知安(MN)</t>
  </si>
  <si>
    <t>◆ニセコ(AMN)</t>
  </si>
  <si>
    <t>◆京極(AMN)</t>
  </si>
  <si>
    <t>◆喜茂別(AMN)</t>
  </si>
  <si>
    <t>◆真狩(AMN)</t>
  </si>
  <si>
    <t>◆港</t>
  </si>
  <si>
    <t>◆*岩見沢中部(MN)</t>
  </si>
  <si>
    <t>◆*岩見沢東部(MN)</t>
  </si>
  <si>
    <t>◆*岩見沢西部(MN)</t>
  </si>
  <si>
    <t>◆志文(MN)</t>
  </si>
  <si>
    <t>◆万字</t>
  </si>
  <si>
    <t>◆楓(AM)</t>
  </si>
  <si>
    <t>◆美唄東(MN)</t>
  </si>
  <si>
    <t>◆多度志(A)</t>
  </si>
  <si>
    <t>◆深川(MN)</t>
  </si>
  <si>
    <t>◆赤平(MN)</t>
  </si>
  <si>
    <t>◆上砂川(MN)</t>
  </si>
  <si>
    <t>◆三川(AMN)</t>
  </si>
  <si>
    <t>◆川端(A)</t>
  </si>
  <si>
    <t>◆新十津川(MN)</t>
  </si>
  <si>
    <t>◆浦臼(AMN)</t>
  </si>
  <si>
    <t>◆政和</t>
  </si>
  <si>
    <t>◆美園(MN)</t>
  </si>
  <si>
    <t>◆春日(MN)</t>
  </si>
  <si>
    <t>◆沼ノ端(MN)</t>
  </si>
  <si>
    <t>◆啓北(MN)</t>
  </si>
  <si>
    <t>◆柏木(MN)</t>
  </si>
  <si>
    <t>◆のぞみ(MN)</t>
  </si>
  <si>
    <t>◆東町(MN)</t>
  </si>
  <si>
    <t>◆中島(MN)</t>
  </si>
  <si>
    <t>◆高砂(MN)</t>
  </si>
  <si>
    <t>◆本輪西(MN)</t>
  </si>
  <si>
    <t>◆白鳥台(MN)</t>
  </si>
  <si>
    <t>◆幌別(MN)</t>
  </si>
  <si>
    <t>◆黄金(AN)</t>
  </si>
  <si>
    <t>◆伊達(MN)</t>
  </si>
  <si>
    <t>◆長和(AMN)</t>
  </si>
  <si>
    <t>◆大滝(AN)</t>
  </si>
  <si>
    <t>◆追分(MN)</t>
  </si>
  <si>
    <t>◆早来(AMN)</t>
  </si>
  <si>
    <t>◆遠浅(AMN)</t>
  </si>
  <si>
    <t>◆穂別(AN)</t>
  </si>
  <si>
    <t>◆富内(A)</t>
  </si>
  <si>
    <t>◆白老(N)</t>
  </si>
  <si>
    <t>◆萩野(MN)</t>
  </si>
  <si>
    <t>◆竹浦(AMN)</t>
  </si>
  <si>
    <t>◆壮瞥(AMN)</t>
  </si>
  <si>
    <t>◆久保内(A)</t>
  </si>
  <si>
    <t>◆洞爺湖(MN)</t>
  </si>
  <si>
    <t>◆豊浦(MN)</t>
  </si>
  <si>
    <t>◆平取(N)</t>
  </si>
  <si>
    <t>◆振内(A)</t>
  </si>
  <si>
    <t>◆日高(AN)</t>
  </si>
  <si>
    <t>◆門別(AN)</t>
  </si>
  <si>
    <t>◆厚賀(AMN)</t>
  </si>
  <si>
    <t>◆多寄(N)</t>
  </si>
  <si>
    <t>◆朝日(AN)</t>
  </si>
  <si>
    <t>◆鷹栖(AMN)</t>
  </si>
  <si>
    <t>◆東川(AMN)</t>
  </si>
  <si>
    <t>◆東神楽(AMN)</t>
  </si>
  <si>
    <t>◆愛別(AN)</t>
  </si>
  <si>
    <t>◆中愛別</t>
  </si>
  <si>
    <t>◆剣淵(AN)</t>
  </si>
  <si>
    <t>◆下川(AN)</t>
  </si>
  <si>
    <t>◆江丹別(N)</t>
  </si>
  <si>
    <t>◆佐久(A)</t>
  </si>
  <si>
    <t>◆天塩中川(AN)</t>
  </si>
  <si>
    <t>◆占冠(AMN)</t>
  </si>
  <si>
    <t>◆苫前(AN)</t>
  </si>
  <si>
    <t>◆初山別(AN)</t>
  </si>
  <si>
    <t>◆雄信内</t>
  </si>
  <si>
    <t>◆曲淵(N)</t>
  </si>
  <si>
    <t>◆恵北(N)</t>
  </si>
  <si>
    <t>◆富磯</t>
  </si>
  <si>
    <t>◆第二清浜</t>
  </si>
  <si>
    <t>◆宗谷岬(N)</t>
  </si>
  <si>
    <t>◆猿払</t>
  </si>
  <si>
    <t>◆浜鬼志別(N)</t>
  </si>
  <si>
    <t>◆知来別</t>
  </si>
  <si>
    <t>◆仁頃(N)</t>
  </si>
  <si>
    <t>◆瑞穂</t>
  </si>
  <si>
    <t>◆常呂(AN)</t>
  </si>
  <si>
    <t>◆女満別(AN)</t>
  </si>
  <si>
    <t>◆札弦(N)</t>
  </si>
  <si>
    <t>◆栄</t>
  </si>
  <si>
    <t>◆浜佐呂間(A)</t>
  </si>
  <si>
    <t>◆安国(AN)</t>
  </si>
  <si>
    <t>◆生田原(AN)</t>
  </si>
  <si>
    <t>◆西興部(AN)</t>
  </si>
  <si>
    <t>◆雄武(AN)</t>
  </si>
  <si>
    <t>◆幌内</t>
  </si>
  <si>
    <t>◆上湧別(AN)</t>
  </si>
  <si>
    <t>【注3】店名に◆が付している販売店は全て朝刊折込(３日前納品)となります。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</si>
  <si>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【注4】店名に◆が付している販売店は全て朝刊折込(３日前納品)となります。</t>
    <rPh sb="4" eb="6">
      <t>テンメイ</t>
    </rPh>
    <rPh sb="9" eb="10">
      <t>フ</t>
    </rPh>
    <rPh sb="14" eb="16">
      <t>ハンバイ</t>
    </rPh>
    <rPh sb="18" eb="19">
      <t>スベ</t>
    </rPh>
    <rPh sb="26" eb="28">
      <t>カマエ</t>
    </rPh>
    <rPh sb="28" eb="30">
      <t>ノウヒン</t>
    </rPh>
    <phoneticPr fontId="24"/>
  </si>
  <si>
    <t>02107070</t>
  </si>
  <si>
    <t>02107086</t>
  </si>
  <si>
    <t>02107092</t>
  </si>
  <si>
    <t>西野北</t>
  </si>
  <si>
    <t>02107100</t>
  </si>
  <si>
    <t>西野南</t>
  </si>
  <si>
    <t>◆双葉(N)</t>
  </si>
  <si>
    <t>◆白井川(AM)</t>
  </si>
  <si>
    <t>◆丹羽</t>
  </si>
  <si>
    <t>◆豊岬</t>
  </si>
  <si>
    <t>◆小橋内(MN)</t>
  </si>
  <si>
    <t>◆白滝(AN)</t>
  </si>
  <si>
    <t>◆中士幌(N)</t>
  </si>
  <si>
    <t>※夕刊　富川</t>
  </si>
  <si>
    <t>枝幸</t>
  </si>
  <si>
    <t>15512093</t>
  </si>
  <si>
    <t>◆浅茅野</t>
  </si>
  <si>
    <t>◆南歌棄</t>
  </si>
  <si>
    <t>夕刊　留萌市街地</t>
  </si>
  <si>
    <t>◆問寒別</t>
  </si>
  <si>
    <t>02224047</t>
  </si>
  <si>
    <t>02213041</t>
  </si>
  <si>
    <t>02213087</t>
  </si>
  <si>
    <t>◆新川(MN)</t>
  </si>
  <si>
    <t>◆亀田(MN)</t>
  </si>
  <si>
    <t>◆千代台(MN)</t>
  </si>
  <si>
    <t>◆本町(MN)</t>
  </si>
  <si>
    <t>◆湯の川(MN)</t>
  </si>
  <si>
    <t>◆上野(MN)</t>
  </si>
  <si>
    <t>◆日吉(MN)</t>
  </si>
  <si>
    <t>◆深堀(MN)</t>
  </si>
  <si>
    <t>◆富岡(MN)</t>
  </si>
  <si>
    <t>◆東富岡(MN)</t>
  </si>
  <si>
    <t>◆本通(MN)</t>
  </si>
  <si>
    <t>◆神山(MN)</t>
  </si>
  <si>
    <t>◆北美原(MN)</t>
  </si>
  <si>
    <t>◆旭岡(MN)</t>
  </si>
  <si>
    <t>◆港(MN)</t>
  </si>
  <si>
    <t>◆大野(MN)</t>
  </si>
  <si>
    <t>◆上磯(MN)</t>
  </si>
  <si>
    <t>◆久根別(MN)</t>
  </si>
  <si>
    <t>◆七重浜(MN)</t>
  </si>
  <si>
    <t>◆桔梗(MN)</t>
  </si>
  <si>
    <t>◆銭亀(MN)</t>
  </si>
  <si>
    <t>13207206</t>
  </si>
  <si>
    <t>13207212</t>
  </si>
  <si>
    <t>13207229</t>
  </si>
  <si>
    <t>13207235</t>
  </si>
  <si>
    <t>◆尾山(AN)</t>
  </si>
  <si>
    <t>◆厚沢部(AMN)</t>
  </si>
  <si>
    <t>◆乙部(AMN)</t>
  </si>
  <si>
    <t>23202198</t>
  </si>
  <si>
    <t>五稜郭</t>
  </si>
  <si>
    <t>◆富川(AMN)</t>
  </si>
  <si>
    <t>◆長万部(MN)</t>
  </si>
  <si>
    <t>◆静狩</t>
  </si>
  <si>
    <t>◆二股</t>
  </si>
  <si>
    <t>富川</t>
  </si>
  <si>
    <t>◆塘路(AN)</t>
  </si>
  <si>
    <t>15511043</t>
  </si>
  <si>
    <t>知来別</t>
  </si>
  <si>
    <t>15518100</t>
  </si>
  <si>
    <t>▲鴛泊</t>
  </si>
  <si>
    <t>15518117</t>
  </si>
  <si>
    <t>▲鬼脇</t>
  </si>
  <si>
    <t>15518123</t>
  </si>
  <si>
    <t>▲仙法志</t>
  </si>
  <si>
    <t>15518130</t>
  </si>
  <si>
    <t>▲沓形</t>
  </si>
  <si>
    <t>15517102</t>
  </si>
  <si>
    <t>◆岩内(AMN)</t>
  </si>
  <si>
    <t>23346010</t>
  </si>
  <si>
    <t>定山渓(AMN)</t>
  </si>
  <si>
    <t>◆望来(AMN)</t>
  </si>
  <si>
    <t>◆幌向(AMN)</t>
  </si>
  <si>
    <t>◆余市(AMN)</t>
  </si>
  <si>
    <t>◆古平(AMN)</t>
  </si>
  <si>
    <t>◆留寿都(AN)</t>
  </si>
  <si>
    <t>◆蘭越(AMN)</t>
  </si>
  <si>
    <t>◆三笠(AMN)</t>
  </si>
  <si>
    <t>◆夕張(AMN)</t>
  </si>
  <si>
    <t>清水沢(A)</t>
  </si>
  <si>
    <t>夕張(A)</t>
  </si>
  <si>
    <t>◆*滝川北(AMN)</t>
  </si>
  <si>
    <t>◆長沼(AMN)</t>
  </si>
  <si>
    <t>◆上厚真(AMN)</t>
  </si>
  <si>
    <t>◆旭岡(A)</t>
  </si>
  <si>
    <t>◆静内(AMN)</t>
  </si>
  <si>
    <t>◆木古内(AMN)</t>
  </si>
  <si>
    <t>松前(A)</t>
  </si>
  <si>
    <t>◆福島(AN)</t>
  </si>
  <si>
    <t>◆上ノ国(AN)</t>
  </si>
  <si>
    <t>◆江差(MN)</t>
  </si>
  <si>
    <t>◆豊浜(M)</t>
  </si>
  <si>
    <t>◆北桧山(AMN)</t>
  </si>
  <si>
    <t>◆若松(A)</t>
  </si>
  <si>
    <t>今金(A)</t>
  </si>
  <si>
    <t>東旭川(A)</t>
  </si>
  <si>
    <t>永山(A)</t>
  </si>
  <si>
    <t>◆東山(AN)</t>
  </si>
  <si>
    <t>◆勇知(A)</t>
  </si>
  <si>
    <t>▲鬼脇(A)</t>
  </si>
  <si>
    <t>◆卯原内(N)</t>
  </si>
  <si>
    <t>◆沼の上(AN)</t>
  </si>
  <si>
    <t>◆清水(AN)</t>
  </si>
  <si>
    <t>広尾(A)</t>
  </si>
  <si>
    <t>◆豊似(AN)</t>
  </si>
  <si>
    <t>◆糠内(A)</t>
  </si>
  <si>
    <t>由仁(A)</t>
  </si>
  <si>
    <t>森(A)</t>
  </si>
  <si>
    <t>士別(A)</t>
  </si>
  <si>
    <t>富良野(A)</t>
  </si>
  <si>
    <t>◆新篠津(AN)</t>
  </si>
  <si>
    <t>錦町(AMN)</t>
  </si>
  <si>
    <t>◆北村(AMN)</t>
  </si>
  <si>
    <t>◆栗沢(AMN)</t>
  </si>
  <si>
    <t>◆南幌(AMN)</t>
  </si>
  <si>
    <t>◆妹背牛(AN)</t>
  </si>
  <si>
    <t>◆登別(AMN)</t>
  </si>
  <si>
    <t>◆厚真(AMN)</t>
  </si>
  <si>
    <t>◆鵡川(AMN)</t>
  </si>
  <si>
    <t>◆虻田(AMN)</t>
  </si>
  <si>
    <t>◆様似(AMN)</t>
  </si>
  <si>
    <t>◆七飯(AMN)</t>
  </si>
  <si>
    <t>◆山部(AN)</t>
  </si>
  <si>
    <t>◆和寒(AN)</t>
  </si>
  <si>
    <t>◆御園(AN)</t>
  </si>
  <si>
    <t>茂尻中央</t>
  </si>
  <si>
    <t>※夕刊　穂別・近郊</t>
  </si>
  <si>
    <t>※夕刊　平取</t>
  </si>
  <si>
    <t>※夕刊　安平</t>
  </si>
  <si>
    <t>◆奈井江(AMN)</t>
  </si>
  <si>
    <t>◆栗山(MN)</t>
  </si>
  <si>
    <t>◆稀府(AM)</t>
  </si>
  <si>
    <t>▲奥尻(AMN)</t>
  </si>
  <si>
    <t>▲天売</t>
  </si>
  <si>
    <t>◆豊富(AN)</t>
  </si>
  <si>
    <t>▲仙法志(AN)</t>
  </si>
  <si>
    <t>◆上興部(A)</t>
  </si>
  <si>
    <t>◆白糠(AN)</t>
  </si>
  <si>
    <t>十勝清水</t>
  </si>
  <si>
    <t>※夕刊　虎杖浜</t>
  </si>
  <si>
    <t>02204249</t>
  </si>
  <si>
    <t>◆東８条(AMN)</t>
  </si>
  <si>
    <t>◆神楽(MN)</t>
  </si>
  <si>
    <t>◆神居(MN)</t>
  </si>
  <si>
    <t>◆忠和(MN)</t>
  </si>
  <si>
    <t>◆豊岡北(AMN)</t>
  </si>
  <si>
    <t>◆永山(AMN)</t>
  </si>
  <si>
    <t>◆永山南(AMN)</t>
  </si>
  <si>
    <t>◆東光南(MN)</t>
  </si>
  <si>
    <t>◆豊岡四条通(MN)</t>
  </si>
  <si>
    <t>◆緑が丘(MN)</t>
  </si>
  <si>
    <t>◆緑が丘東(MN)</t>
  </si>
  <si>
    <t>◆東鷹栖(AMN)</t>
  </si>
  <si>
    <t>【注3】日刊宗谷の</t>
    <rPh sb="4" eb="8">
      <t>ニッカンソウヤ</t>
    </rPh>
    <phoneticPr fontId="24"/>
  </si>
  <si>
    <t>中央南(MN)</t>
  </si>
  <si>
    <t>曙(MN)</t>
  </si>
  <si>
    <t>篠路(MN)</t>
  </si>
  <si>
    <t>あいの里(MN)</t>
  </si>
  <si>
    <t>03105120</t>
  </si>
  <si>
    <t>毎日平岸</t>
  </si>
  <si>
    <t>03105136</t>
  </si>
  <si>
    <t>毎日美園</t>
  </si>
  <si>
    <t>03105142</t>
  </si>
  <si>
    <t>毎日月寒</t>
  </si>
  <si>
    <t>03105159</t>
  </si>
  <si>
    <t>毎日月寒東</t>
  </si>
  <si>
    <t>03105165</t>
  </si>
  <si>
    <t>毎日福住</t>
  </si>
  <si>
    <t>月寒東(MN)</t>
  </si>
  <si>
    <t>北野通(MN)</t>
  </si>
  <si>
    <t>03110072</t>
  </si>
  <si>
    <t>毎日清田里塚</t>
  </si>
  <si>
    <t>北野(MN)</t>
  </si>
  <si>
    <t>平岡(MN)</t>
  </si>
  <si>
    <t>青葉中央(MN)</t>
  </si>
  <si>
    <t>厚別中央(MN)</t>
  </si>
  <si>
    <t>厚別北(MN)</t>
  </si>
  <si>
    <t>上野幌(MN)</t>
  </si>
  <si>
    <t>03234076</t>
  </si>
  <si>
    <t>毎日大曲</t>
  </si>
  <si>
    <t>西の里(MN)</t>
  </si>
  <si>
    <t>◆美唄西(MN)</t>
  </si>
  <si>
    <t>◆芦別(AMN)</t>
  </si>
  <si>
    <t>庶路・白糠</t>
  </si>
  <si>
    <t>清田(MN)</t>
  </si>
  <si>
    <t>02607042</t>
  </si>
  <si>
    <t>陸別</t>
  </si>
  <si>
    <t>※夕刊　鵡川</t>
  </si>
  <si>
    <t>石狩(AMN)</t>
  </si>
  <si>
    <t>◆銀山(A)</t>
  </si>
  <si>
    <t>◆鈴川</t>
  </si>
  <si>
    <t>◆大沼(AN)</t>
  </si>
  <si>
    <t>◆八雲(MN)</t>
  </si>
  <si>
    <t>◆金山</t>
  </si>
  <si>
    <t>◆愛国(N)</t>
  </si>
  <si>
    <t>01331037</t>
  </si>
  <si>
    <t>江良</t>
  </si>
  <si>
    <t>01464098</t>
  </si>
  <si>
    <t>東川</t>
  </si>
  <si>
    <t>23347018</t>
  </si>
  <si>
    <t>02102139</t>
  </si>
  <si>
    <t>花川東</t>
  </si>
  <si>
    <t>02102145</t>
  </si>
  <si>
    <t>花川北</t>
  </si>
  <si>
    <t>02102151</t>
  </si>
  <si>
    <t>花川南</t>
  </si>
  <si>
    <t>06226021</t>
  </si>
  <si>
    <t>◆砂川(MN)</t>
  </si>
  <si>
    <t>発寒三丈</t>
  </si>
  <si>
    <t>◆鹿部(MN)</t>
  </si>
  <si>
    <t>02207082</t>
  </si>
  <si>
    <t>06207172</t>
  </si>
  <si>
    <t>06206257</t>
  </si>
  <si>
    <t>◆旭(MN)</t>
  </si>
  <si>
    <t>は500枚未満受付不可の販売店です。</t>
    <rPh sb="4" eb="5">
      <t>マイ</t>
    </rPh>
    <rPh sb="5" eb="7">
      <t>ミマン</t>
    </rPh>
    <rPh sb="7" eb="9">
      <t>ウケツケ</t>
    </rPh>
    <rPh sb="9" eb="11">
      <t>フカ</t>
    </rPh>
    <rPh sb="12" eb="15">
      <t>ハンバイテン</t>
    </rPh>
    <phoneticPr fontId="24"/>
  </si>
  <si>
    <t>02236063</t>
  </si>
  <si>
    <t>02236070</t>
  </si>
  <si>
    <t>◆大岸(M)</t>
  </si>
  <si>
    <t>釧路市</t>
    <phoneticPr fontId="24"/>
  </si>
  <si>
    <t>吉田新聞店</t>
  </si>
  <si>
    <t>◆雨竜(AN)</t>
  </si>
  <si>
    <t>◆幌加内(AN)</t>
  </si>
  <si>
    <t>◆沼田(AN)</t>
  </si>
  <si>
    <t>◆秩父別(AN)</t>
  </si>
  <si>
    <t>◆士別(AN)</t>
  </si>
  <si>
    <t>◆名寄(N)</t>
  </si>
  <si>
    <t>◆風連(AN)</t>
  </si>
  <si>
    <t>◆富良野(N)</t>
  </si>
  <si>
    <t>下川</t>
  </si>
  <si>
    <t>◆比布(AN)</t>
  </si>
  <si>
    <t>◆当麻(AN)</t>
  </si>
  <si>
    <t>◆上川(AN)</t>
  </si>
  <si>
    <t>◆美瑛(N)</t>
  </si>
  <si>
    <t>◆美深(AN)</t>
  </si>
  <si>
    <t>◆音威子府(AN)</t>
  </si>
  <si>
    <t>◆上富良野(N)</t>
  </si>
  <si>
    <t>◆幾寅(AN)</t>
  </si>
  <si>
    <t>◆留萌(AN)</t>
  </si>
  <si>
    <t>◆増毛(AN)</t>
  </si>
  <si>
    <t>◆鬼鹿(AN)</t>
  </si>
  <si>
    <t>◆古丹別(AN)</t>
  </si>
  <si>
    <t>◆幌延(AN)</t>
  </si>
  <si>
    <t>◆天塩(AN)</t>
  </si>
  <si>
    <t>◆遠別(AN)</t>
  </si>
  <si>
    <t>◆沼川(N)</t>
  </si>
  <si>
    <t>◆稚内東(N)</t>
  </si>
  <si>
    <t>◆稚内(N)</t>
  </si>
  <si>
    <t>◆歌登(AN)</t>
  </si>
  <si>
    <t>◆中頓別(AN)</t>
  </si>
  <si>
    <t>◆浜頓別(AN)</t>
  </si>
  <si>
    <t>◆枝幸(AN)</t>
  </si>
  <si>
    <t>◆兜沼(A)</t>
  </si>
  <si>
    <t>◆鬼志別(AN)</t>
  </si>
  <si>
    <t>▲沓形(AN)</t>
  </si>
  <si>
    <t>◆北見東(AN)</t>
  </si>
  <si>
    <t>◆北見中央(AN)</t>
  </si>
  <si>
    <t>◆北見西(AN)</t>
  </si>
  <si>
    <t>常呂</t>
  </si>
  <si>
    <t>◆北見南(AN)</t>
  </si>
  <si>
    <t>◆留辺蘂(AN)</t>
  </si>
  <si>
    <t>◆温根湯(AN)</t>
  </si>
  <si>
    <t>◆端野(AN)</t>
  </si>
  <si>
    <t>◆網走西部(N)</t>
  </si>
  <si>
    <t>◆網走東部(N)</t>
  </si>
  <si>
    <t>◆紋別(N)</t>
  </si>
  <si>
    <t>◆紋別南(N)</t>
  </si>
  <si>
    <t>◆小向(AN)</t>
  </si>
  <si>
    <t>◆上渚滑(AN)</t>
  </si>
  <si>
    <t>◆美幌(N)</t>
  </si>
  <si>
    <t>◆津別(AN)</t>
  </si>
  <si>
    <t>◆東藻琴(AN)</t>
  </si>
  <si>
    <t>◆浜小清水(AN)</t>
  </si>
  <si>
    <t>◆小清水(AN)</t>
  </si>
  <si>
    <t>◆斜里(N)</t>
  </si>
  <si>
    <t>◆清里(AN)</t>
  </si>
  <si>
    <t>◆訓子府(AN)</t>
  </si>
  <si>
    <t>◆若佐(AN)</t>
  </si>
  <si>
    <t>◆佐呂間(AN)</t>
  </si>
  <si>
    <t>◆丸瀬布(AN)</t>
  </si>
  <si>
    <t>◆遠軽(AN)</t>
  </si>
  <si>
    <t>◆興部(AN)</t>
  </si>
  <si>
    <t>◆滝の上(AN)</t>
  </si>
  <si>
    <t>◆濁川(A)</t>
  </si>
  <si>
    <t>◆湧別(AN)</t>
  </si>
  <si>
    <t>◆帯広東部(N)</t>
  </si>
  <si>
    <t>◆帯広北部(N)</t>
  </si>
  <si>
    <t>帯広緑ヶ丘</t>
  </si>
  <si>
    <t>◆帯広西部(N)</t>
  </si>
  <si>
    <t>◆帯広南部(N)</t>
  </si>
  <si>
    <t>西帯広</t>
  </si>
  <si>
    <t>◆札内(AN)</t>
  </si>
  <si>
    <t>◆音更(N)</t>
  </si>
  <si>
    <t>◆幕別(AN)</t>
  </si>
  <si>
    <t>◆芽室(AN)</t>
  </si>
  <si>
    <t>◆大正(N)</t>
  </si>
  <si>
    <t>◆駒場(AN)</t>
  </si>
  <si>
    <t>◆士幌(AN)</t>
  </si>
  <si>
    <t>◆上士幌(AN)</t>
  </si>
  <si>
    <t>◆鹿追(AN)</t>
  </si>
  <si>
    <t>◆瓜幕(A)</t>
  </si>
  <si>
    <t>◆新得(AN)</t>
  </si>
  <si>
    <t>◆中札内(AN)</t>
  </si>
  <si>
    <t>◆更別(AN)</t>
  </si>
  <si>
    <t>◆大樹(AN)</t>
  </si>
  <si>
    <t>◆広尾(N)</t>
  </si>
  <si>
    <t>◆足寄(AN)</t>
  </si>
  <si>
    <t>◆陸別(AN)</t>
  </si>
  <si>
    <t>◆本別(AN)</t>
  </si>
  <si>
    <t>池田(A)</t>
  </si>
  <si>
    <t>◆茂岩(AN)</t>
  </si>
  <si>
    <t>◆池田(AN)</t>
  </si>
  <si>
    <t>◆忠類(AN)</t>
  </si>
  <si>
    <t>◆浦幌(AN)</t>
  </si>
  <si>
    <t>◆阿部本店(N)</t>
  </si>
  <si>
    <t>◆共栄(N)</t>
  </si>
  <si>
    <t>◆中園(N)</t>
  </si>
  <si>
    <t>◆芦野(N)</t>
  </si>
  <si>
    <t>◆白樺(N)</t>
  </si>
  <si>
    <t>◆貝塚通(N)</t>
  </si>
  <si>
    <t>◆美原(N)</t>
  </si>
  <si>
    <t>◆望洋(N)</t>
  </si>
  <si>
    <t>◆曙(N)</t>
  </si>
  <si>
    <t>◆南大通本店(N)</t>
  </si>
  <si>
    <t>◆釧路武佐(N)</t>
  </si>
  <si>
    <t>◆厚岸(AN)</t>
  </si>
  <si>
    <t>◆茶内(AN)</t>
  </si>
  <si>
    <t>◆霧多布(AN)</t>
  </si>
  <si>
    <t>◆標茶(AN)</t>
  </si>
  <si>
    <t>◆弟子屈(AN)</t>
  </si>
  <si>
    <t>◆美留和(AN)</t>
  </si>
  <si>
    <t>◆川湯(AN)</t>
  </si>
  <si>
    <t>◆別海(AN)</t>
  </si>
  <si>
    <t>◆中標津(AN)</t>
  </si>
  <si>
    <t>◆標津(AN)</t>
  </si>
  <si>
    <t>◆羅臼(N)</t>
  </si>
  <si>
    <t>夕刊　鉄南東</t>
  </si>
  <si>
    <t>仁木</t>
  </si>
  <si>
    <t>01407053</t>
  </si>
  <si>
    <t>大江</t>
  </si>
  <si>
    <t>02202098</t>
  </si>
  <si>
    <t>◆恵庭中央</t>
  </si>
  <si>
    <t>◆恵み野</t>
  </si>
  <si>
    <t>◆千歳中央</t>
  </si>
  <si>
    <t>◆千歳東部</t>
  </si>
  <si>
    <t>◆小樽緑</t>
  </si>
  <si>
    <t>◆倶知安</t>
  </si>
  <si>
    <t>◆岩見沢西部</t>
  </si>
  <si>
    <t>◆岩見沢中央</t>
  </si>
  <si>
    <t>◆美唄</t>
  </si>
  <si>
    <t>◆南美唄</t>
  </si>
  <si>
    <t>◆美唄東</t>
  </si>
  <si>
    <t>◆砂川</t>
  </si>
  <si>
    <t>◆滝川</t>
  </si>
  <si>
    <t>◆深川</t>
  </si>
  <si>
    <t>◆赤平</t>
  </si>
  <si>
    <t>◆上砂川</t>
  </si>
  <si>
    <t>◆栗山</t>
  </si>
  <si>
    <t>◆月形</t>
  </si>
  <si>
    <t>◆新十津川</t>
  </si>
  <si>
    <t>◆苫小牧美園</t>
  </si>
  <si>
    <t>◆春日</t>
  </si>
  <si>
    <t>◆沼ノ端</t>
  </si>
  <si>
    <t>◆啓北</t>
  </si>
  <si>
    <t>◆柏木</t>
  </si>
  <si>
    <t>◆のぞみ</t>
  </si>
  <si>
    <t>◆中島町</t>
  </si>
  <si>
    <t>◆本輪西</t>
  </si>
  <si>
    <t>◆白鳥台</t>
  </si>
  <si>
    <t>◆室蘭東町</t>
  </si>
  <si>
    <t>◆母恋</t>
  </si>
  <si>
    <t>◆小橋内</t>
  </si>
  <si>
    <t>◆幌別</t>
  </si>
  <si>
    <t>◆鷲別</t>
  </si>
  <si>
    <t>◆若草</t>
  </si>
  <si>
    <t>◆伊達</t>
  </si>
  <si>
    <t>◆追分</t>
  </si>
  <si>
    <t>◆白老</t>
  </si>
  <si>
    <t>◆浦河</t>
  </si>
  <si>
    <t>◆荻伏</t>
  </si>
  <si>
    <t>◆函館東部</t>
  </si>
  <si>
    <t>◆函館湯の川</t>
  </si>
  <si>
    <t>◆函館美原</t>
  </si>
  <si>
    <t>◆函館本通</t>
  </si>
  <si>
    <t>◆市の渡</t>
  </si>
  <si>
    <t>◆大野</t>
  </si>
  <si>
    <t>◆上磯</t>
  </si>
  <si>
    <t>◆久根別</t>
  </si>
  <si>
    <t>◆七重浜</t>
  </si>
  <si>
    <t>◆鹿部</t>
  </si>
  <si>
    <t>◆長万部</t>
  </si>
  <si>
    <t>◆八雲</t>
  </si>
  <si>
    <t>◆江差</t>
  </si>
  <si>
    <t>◆旭川西部</t>
  </si>
  <si>
    <t>◆旭川南部</t>
  </si>
  <si>
    <t>◆東旭川</t>
  </si>
  <si>
    <t>◆旭川緑が丘</t>
  </si>
  <si>
    <t>◆名寄</t>
  </si>
  <si>
    <t>◆美瑛</t>
  </si>
  <si>
    <t>◆上富良野</t>
  </si>
  <si>
    <t>◆留萌</t>
  </si>
  <si>
    <t>◆稚内東</t>
  </si>
  <si>
    <t>◆稚内</t>
  </si>
  <si>
    <t>◆網走</t>
  </si>
  <si>
    <t>◆紋別</t>
  </si>
  <si>
    <t>◆美幌</t>
  </si>
  <si>
    <t>◆斜里</t>
  </si>
  <si>
    <t>◆帯広東部</t>
  </si>
  <si>
    <t>◆帯広北部</t>
  </si>
  <si>
    <t>◆帯広西部</t>
  </si>
  <si>
    <t>◆帯広南部</t>
  </si>
  <si>
    <t>◆音更</t>
  </si>
  <si>
    <t>◆釧路南部</t>
  </si>
  <si>
    <t>◆遠矢</t>
  </si>
  <si>
    <t>◆釧路春採</t>
  </si>
  <si>
    <t>◆釧路北部</t>
  </si>
  <si>
    <t>◆釧路</t>
  </si>
  <si>
    <t>◆鳥取</t>
  </si>
  <si>
    <t>◆大楽毛</t>
  </si>
  <si>
    <t>◆根室</t>
  </si>
  <si>
    <t>千歳西部(MN)</t>
  </si>
  <si>
    <t>千歳東部(MN)</t>
  </si>
  <si>
    <t>◆静内(M)</t>
  </si>
  <si>
    <t>14206163</t>
  </si>
  <si>
    <t>南大通販売所</t>
  </si>
  <si>
    <t>14206170</t>
  </si>
  <si>
    <t>14206186</t>
  </si>
  <si>
    <t>朝里</t>
  </si>
  <si>
    <t>◆中央西(AMN)</t>
  </si>
  <si>
    <t>◆豊岡(AMN)</t>
  </si>
  <si>
    <t>◆東光西(AMN)</t>
  </si>
  <si>
    <t>◆旭町(AMN)</t>
  </si>
  <si>
    <t>◆大雪(AMN)</t>
  </si>
  <si>
    <t>◆末広東(AMN)</t>
  </si>
  <si>
    <t>◆近文(AMN)</t>
  </si>
  <si>
    <t>◆住吉(AMN)</t>
  </si>
  <si>
    <t>◆末広西(AMN)</t>
  </si>
  <si>
    <t>◆東光東(AMN)</t>
  </si>
  <si>
    <t>南郷(MN)</t>
  </si>
  <si>
    <t>池田新聞店</t>
  </si>
  <si>
    <t>14206192</t>
  </si>
  <si>
    <t>阿部店・共栄支店</t>
  </si>
  <si>
    <t>14206200</t>
  </si>
  <si>
    <t>阿部店・中園支店</t>
  </si>
  <si>
    <t>14206217</t>
  </si>
  <si>
    <t>阿部店・芦野支店</t>
  </si>
  <si>
    <t>14206223</t>
  </si>
  <si>
    <t>阿部店・曙支店</t>
  </si>
  <si>
    <t>14206230</t>
  </si>
  <si>
    <t>阿部店・美原支店</t>
  </si>
  <si>
    <t>荒井新聞店</t>
  </si>
  <si>
    <t>丹葉新聞店</t>
  </si>
  <si>
    <t>阿部店・望洋支店</t>
  </si>
  <si>
    <t>阿部店・白樺支店</t>
  </si>
  <si>
    <t>02105096</t>
  </si>
  <si>
    <t>北野通</t>
  </si>
  <si>
    <t>糸井錦岡</t>
  </si>
  <si>
    <t>◆羽幌(YAN)</t>
  </si>
  <si>
    <t>◆浜益(AN)</t>
  </si>
  <si>
    <t>02104098</t>
  </si>
  <si>
    <t>02104106</t>
  </si>
  <si>
    <t>北郷吉村</t>
  </si>
  <si>
    <t>02104112</t>
  </si>
  <si>
    <t>北白石</t>
  </si>
  <si>
    <t>◆北竜(AN)</t>
  </si>
  <si>
    <t>06203157</t>
  </si>
  <si>
    <t>当別北栄</t>
  </si>
  <si>
    <t>当別中小屋</t>
  </si>
  <si>
    <t>01235085</t>
  </si>
  <si>
    <t>01235091</t>
  </si>
  <si>
    <t>◆朝里新光</t>
  </si>
  <si>
    <t>02203156</t>
  </si>
  <si>
    <t>◆望洋台</t>
  </si>
  <si>
    <t>02203179</t>
  </si>
  <si>
    <t>◆南小樽</t>
  </si>
  <si>
    <t>02203185</t>
  </si>
  <si>
    <t>◆松ヶ枝</t>
  </si>
  <si>
    <t>02203191</t>
  </si>
  <si>
    <t>◆錦町</t>
  </si>
  <si>
    <t>02203140</t>
  </si>
  <si>
    <t>望洋台(MN)</t>
  </si>
  <si>
    <t>夕刊　門別</t>
  </si>
  <si>
    <t>◆向洞爺(AMN)</t>
  </si>
  <si>
    <t>阿部店・駅前支店</t>
  </si>
  <si>
    <t>蘭西</t>
  </si>
  <si>
    <t>▲香深(AN)</t>
  </si>
  <si>
    <t>▲香深</t>
  </si>
  <si>
    <t>※夕刊　早来</t>
  </si>
  <si>
    <t>◆*滝川中央(MN)</t>
  </si>
  <si>
    <t>02106094</t>
  </si>
  <si>
    <t>真駒内加藤</t>
  </si>
  <si>
    <t>02106102</t>
  </si>
  <si>
    <t>石山北野</t>
  </si>
  <si>
    <t>◆函館旭</t>
  </si>
  <si>
    <t>◆函館新川</t>
  </si>
  <si>
    <t>◆亀田</t>
  </si>
  <si>
    <t>◆千代台</t>
  </si>
  <si>
    <t>◆本町</t>
  </si>
  <si>
    <t>02202158</t>
  </si>
  <si>
    <t>◆富岡</t>
  </si>
  <si>
    <t>◆東富岡</t>
  </si>
  <si>
    <t>◆桔梗</t>
  </si>
  <si>
    <t>02106125</t>
  </si>
  <si>
    <t>02202106</t>
  </si>
  <si>
    <t>02202112</t>
  </si>
  <si>
    <t>02202129</t>
  </si>
  <si>
    <t>02202135</t>
  </si>
  <si>
    <t>02202141</t>
  </si>
  <si>
    <t>02202164</t>
  </si>
  <si>
    <t>02202187</t>
  </si>
  <si>
    <t>11213234</t>
  </si>
  <si>
    <t>◆月形(YMN)</t>
  </si>
  <si>
    <t>02205117</t>
  </si>
  <si>
    <t>◆東町今野</t>
  </si>
  <si>
    <t>01208119</t>
  </si>
  <si>
    <t>北見東部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</si>
</sst>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(* #,##0_);_(* \(#,##0\);_(* &quot;-&quot;_);_(@_)"/>
    <numFmt numFmtId="177" formatCode="#,##0;\-#,##0;&quot;-&quot;"/>
    <numFmt numFmtId="178" formatCode="#,###"/>
    <numFmt numFmtId="179" formatCode="0;0;"/>
    <numFmt numFmtId="180" formatCode="#;#;"/>
    <numFmt numFmtId="181" formatCode="#,###&quot;枚&quot;"/>
    <numFmt numFmtId="182" formatCode="#"/>
    <numFmt numFmtId="183" formatCode="&quot;/&quot;\ #,###\ &quot;枚&quot;"/>
    <numFmt numFmtId="184" formatCode="yyyy&quot;年&quot;m&quot;月&quot;d&quot;日現在&quot;"/>
    <numFmt numFmtId="185" formatCode="[$-F800]dddd\,\ mmmm\ dd\,\ yyyy"/>
  </numFmts>
  <fonts count="79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Century Gothic"/>
      <family val="2"/>
    </font>
    <font>
      <sz val="10"/>
      <name val="Century Gothic"/>
      <family val="2"/>
    </font>
    <font>
      <sz val="11"/>
      <color indexed="12"/>
      <name val="Century Gothic"/>
      <family val="2"/>
    </font>
    <font>
      <b/>
      <sz val="16"/>
      <color indexed="10"/>
      <name val="Century Gothic"/>
      <family val="2"/>
    </font>
    <font>
      <b/>
      <sz val="16"/>
      <color indexed="10"/>
      <name val="ＭＳ ゴシック"/>
      <family val="3"/>
      <charset val="128"/>
    </font>
    <font>
      <b/>
      <sz val="16"/>
      <name val="Century Gothic"/>
      <family val="2"/>
    </font>
    <font>
      <sz val="10"/>
      <color indexed="10"/>
      <name val="Century Gothic"/>
      <family val="2"/>
    </font>
    <font>
      <sz val="10"/>
      <color indexed="12"/>
      <name val="Century Gothic"/>
      <family val="2"/>
    </font>
    <font>
      <sz val="11"/>
      <color indexed="12"/>
      <name val="ＭＳ Ｐゴシック"/>
      <family val="3"/>
      <charset val="128"/>
    </font>
    <font>
      <sz val="9"/>
      <color indexed="12"/>
      <name val="Century Gothic"/>
      <family val="2"/>
    </font>
    <font>
      <sz val="12"/>
      <color indexed="12"/>
      <name val="Century Gothic"/>
      <family val="2"/>
    </font>
    <font>
      <sz val="11"/>
      <color indexed="48"/>
      <name val="Century Gothic"/>
      <family val="2"/>
    </font>
    <font>
      <b/>
      <sz val="10"/>
      <color indexed="10"/>
      <name val="ＭＳ ゴシック"/>
      <family val="3"/>
      <charset val="128"/>
    </font>
    <font>
      <b/>
      <sz val="10"/>
      <color indexed="10"/>
      <name val="Century Gothic"/>
      <family val="2"/>
    </font>
    <font>
      <b/>
      <sz val="14"/>
      <color indexed="10"/>
      <name val="Century Gothic"/>
      <family val="2"/>
    </font>
    <font>
      <b/>
      <sz val="12"/>
      <color indexed="10"/>
      <name val="Century Gothic"/>
      <family val="2"/>
    </font>
    <font>
      <b/>
      <sz val="12"/>
      <color indexed="10"/>
      <name val="ＭＳ Ｐゴシック"/>
      <family val="3"/>
      <charset val="128"/>
    </font>
    <font>
      <b/>
      <sz val="12"/>
      <name val="Century Gothic"/>
      <family val="2"/>
    </font>
    <font>
      <sz val="12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sz val="7"/>
      <name val="ＭＳ ゴシック"/>
      <family val="3"/>
      <charset val="128"/>
    </font>
    <font>
      <b/>
      <sz val="13"/>
      <color indexed="1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0"/>
      <name val="ＨＧｺﾞｼｯｸE-PRO"/>
      <family val="3"/>
      <charset val="128"/>
    </font>
    <font>
      <b/>
      <sz val="16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6"/>
      <color indexed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8"/>
      <name val="ＭＳ Ｐ明朝"/>
      <family val="1"/>
      <charset val="128"/>
    </font>
    <font>
      <sz val="8"/>
      <color indexed="10"/>
      <name val="Century Gothic"/>
      <family val="2"/>
    </font>
    <font>
      <sz val="8"/>
      <color indexed="12"/>
      <name val="Century Gothic"/>
      <family val="2"/>
    </font>
    <font>
      <b/>
      <sz val="11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48"/>
      </bottom>
      <diagonal/>
    </border>
    <border>
      <left/>
      <right/>
      <top/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22" borderId="4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9" fillId="0" borderId="0"/>
    <xf numFmtId="0" fontId="22" fillId="0" borderId="0"/>
    <xf numFmtId="0" fontId="23" fillId="4" borderId="0" applyNumberFormat="0" applyBorder="0" applyAlignment="0" applyProtection="0">
      <alignment vertical="center"/>
    </xf>
  </cellStyleXfs>
  <cellXfs count="560">
    <xf numFmtId="0" fontId="0" fillId="0" borderId="0" xfId="0"/>
    <xf numFmtId="0" fontId="25" fillId="0" borderId="12" xfId="0" applyFont="1" applyBorder="1" applyProtection="1">
      <protection locked="0" hidden="1"/>
    </xf>
    <xf numFmtId="0" fontId="25" fillId="0" borderId="12" xfId="0" applyFont="1" applyBorder="1" applyAlignment="1" applyProtection="1">
      <alignment horizontal="center"/>
      <protection locked="0" hidden="1"/>
    </xf>
    <xf numFmtId="38" fontId="26" fillId="0" borderId="12" xfId="38" applyFont="1" applyBorder="1" applyAlignment="1" applyProtection="1">
      <protection locked="0" hidden="1"/>
    </xf>
    <xf numFmtId="0" fontId="27" fillId="0" borderId="12" xfId="0" applyFont="1" applyBorder="1" applyAlignment="1" applyProtection="1">
      <alignment horizontal="center"/>
      <protection locked="0" hidden="1"/>
    </xf>
    <xf numFmtId="0" fontId="25" fillId="0" borderId="13" xfId="0" applyFont="1" applyBorder="1" applyProtection="1">
      <protection locked="0" hidden="1"/>
    </xf>
    <xf numFmtId="0" fontId="25" fillId="0" borderId="0" xfId="0" applyFont="1" applyProtection="1">
      <protection locked="0" hidden="1"/>
    </xf>
    <xf numFmtId="0" fontId="25" fillId="0" borderId="14" xfId="0" applyFont="1" applyBorder="1" applyProtection="1">
      <protection locked="0" hidden="1"/>
    </xf>
    <xf numFmtId="0" fontId="25" fillId="0" borderId="0" xfId="0" applyFont="1" applyAlignment="1" applyProtection="1">
      <alignment horizontal="center"/>
      <protection locked="0" hidden="1"/>
    </xf>
    <xf numFmtId="38" fontId="26" fillId="0" borderId="0" xfId="38" applyFont="1" applyBorder="1" applyAlignment="1" applyProtection="1">
      <protection locked="0" hidden="1"/>
    </xf>
    <xf numFmtId="0" fontId="27" fillId="0" borderId="0" xfId="0" applyFont="1" applyAlignment="1" applyProtection="1">
      <alignment horizontal="center"/>
      <protection locked="0" hidden="1"/>
    </xf>
    <xf numFmtId="0" fontId="25" fillId="0" borderId="15" xfId="0" applyFont="1" applyBorder="1" applyProtection="1">
      <protection locked="0" hidden="1"/>
    </xf>
    <xf numFmtId="0" fontId="28" fillId="0" borderId="0" xfId="0" applyFont="1" applyAlignment="1" applyProtection="1">
      <alignment horizontal="center"/>
      <protection locked="0" hidden="1"/>
    </xf>
    <xf numFmtId="0" fontId="28" fillId="0" borderId="15" xfId="0" applyFont="1" applyBorder="1" applyAlignment="1" applyProtection="1">
      <alignment horizontal="center"/>
      <protection locked="0" hidden="1"/>
    </xf>
    <xf numFmtId="0" fontId="30" fillId="0" borderId="0" xfId="0" applyFont="1" applyProtection="1">
      <protection locked="0" hidden="1"/>
    </xf>
    <xf numFmtId="0" fontId="30" fillId="0" borderId="14" xfId="0" applyFont="1" applyBorder="1" applyProtection="1">
      <protection locked="0" hidden="1"/>
    </xf>
    <xf numFmtId="0" fontId="31" fillId="0" borderId="0" xfId="0" applyFont="1" applyProtection="1">
      <protection locked="0" hidden="1"/>
    </xf>
    <xf numFmtId="0" fontId="27" fillId="0" borderId="0" xfId="0" applyFont="1" applyProtection="1">
      <protection locked="0" hidden="1"/>
    </xf>
    <xf numFmtId="0" fontId="27" fillId="0" borderId="14" xfId="0" applyFont="1" applyBorder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horizontal="center" vertical="center"/>
      <protection locked="0" hidden="1"/>
    </xf>
    <xf numFmtId="38" fontId="32" fillId="0" borderId="0" xfId="38" applyFont="1" applyBorder="1" applyAlignment="1" applyProtection="1">
      <alignment vertical="center"/>
      <protection locked="0" hidden="1"/>
    </xf>
    <xf numFmtId="0" fontId="33" fillId="0" borderId="0" xfId="32" applyFont="1" applyBorder="1" applyAlignment="1" applyProtection="1">
      <alignment vertical="center"/>
      <protection locked="0" hidden="1"/>
    </xf>
    <xf numFmtId="182" fontId="27" fillId="0" borderId="0" xfId="0" applyNumberFormat="1" applyFont="1" applyAlignment="1">
      <alignment vertical="center"/>
    </xf>
    <xf numFmtId="0" fontId="27" fillId="0" borderId="0" xfId="0" applyFont="1" applyAlignment="1" applyProtection="1">
      <alignment vertical="center"/>
      <protection locked="0" hidden="1"/>
    </xf>
    <xf numFmtId="38" fontId="34" fillId="0" borderId="0" xfId="38" applyFont="1" applyBorder="1" applyAlignment="1" applyProtection="1">
      <alignment vertical="center"/>
      <protection locked="0" hidden="1"/>
    </xf>
    <xf numFmtId="0" fontId="27" fillId="0" borderId="15" xfId="0" applyFont="1" applyBorder="1" applyAlignment="1" applyProtection="1">
      <alignment vertical="center"/>
      <protection locked="0" hidden="1"/>
    </xf>
    <xf numFmtId="182" fontId="27" fillId="0" borderId="0" xfId="0" applyNumberFormat="1" applyFont="1" applyAlignment="1" applyProtection="1">
      <alignment vertical="center"/>
      <protection locked="0" hidden="1"/>
    </xf>
    <xf numFmtId="182" fontId="33" fillId="0" borderId="0" xfId="32" applyNumberFormat="1" applyFont="1" applyBorder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vertical="center"/>
      <protection locked="0" hidden="1"/>
    </xf>
    <xf numFmtId="22" fontId="33" fillId="0" borderId="0" xfId="32" applyNumberFormat="1" applyFont="1" applyBorder="1" applyAlignment="1" applyProtection="1">
      <alignment vertical="center"/>
      <protection locked="0" hidden="1"/>
    </xf>
    <xf numFmtId="38" fontId="34" fillId="0" borderId="0" xfId="32" applyNumberFormat="1" applyFont="1" applyBorder="1" applyAlignment="1" applyProtection="1">
      <alignment vertical="center"/>
      <protection locked="0" hidden="1"/>
    </xf>
    <xf numFmtId="38" fontId="32" fillId="0" borderId="0" xfId="32" applyNumberFormat="1" applyFont="1" applyBorder="1" applyAlignment="1" applyProtection="1">
      <alignment vertical="center"/>
      <protection locked="0" hidden="1"/>
    </xf>
    <xf numFmtId="0" fontId="33" fillId="0" borderId="16" xfId="32" applyFont="1" applyBorder="1" applyAlignment="1" applyProtection="1">
      <alignment horizontal="center" vertical="center"/>
      <protection locked="0" hidden="1"/>
    </xf>
    <xf numFmtId="181" fontId="35" fillId="0" borderId="16" xfId="0" applyNumberFormat="1" applyFont="1" applyBorder="1" applyAlignment="1" applyProtection="1">
      <alignment horizontal="centerContinuous" vertical="center"/>
      <protection locked="0" hidden="1"/>
    </xf>
    <xf numFmtId="0" fontId="36" fillId="0" borderId="0" xfId="0" applyFont="1" applyAlignment="1" applyProtection="1">
      <alignment vertical="center"/>
      <protection locked="0" hidden="1"/>
    </xf>
    <xf numFmtId="0" fontId="27" fillId="0" borderId="0" xfId="32" applyFont="1" applyBorder="1" applyAlignment="1" applyProtection="1">
      <alignment horizontal="center" vertical="center"/>
    </xf>
    <xf numFmtId="38" fontId="32" fillId="0" borderId="0" xfId="38" applyFont="1" applyBorder="1" applyAlignment="1">
      <alignment vertical="center"/>
    </xf>
    <xf numFmtId="0" fontId="33" fillId="0" borderId="0" xfId="32" applyFont="1" applyBorder="1" applyAlignment="1" applyProtection="1">
      <alignment vertical="center"/>
    </xf>
    <xf numFmtId="0" fontId="37" fillId="0" borderId="17" xfId="0" applyFont="1" applyBorder="1" applyAlignment="1" applyProtection="1">
      <alignment horizontal="centerContinuous" vertical="center"/>
      <protection locked="0" hidden="1"/>
    </xf>
    <xf numFmtId="0" fontId="38" fillId="0" borderId="17" xfId="0" applyFont="1" applyBorder="1" applyAlignment="1" applyProtection="1">
      <alignment horizontal="centerContinuous" vertical="center"/>
      <protection locked="0" hidden="1"/>
    </xf>
    <xf numFmtId="181" fontId="39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81" fontId="40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79" fontId="37" fillId="0" borderId="18" xfId="0" applyNumberFormat="1" applyFont="1" applyBorder="1" applyAlignment="1" applyProtection="1">
      <alignment horizontal="centerContinuous" vertical="center"/>
      <protection locked="0" hidden="1"/>
    </xf>
    <xf numFmtId="179" fontId="38" fillId="0" borderId="18" xfId="0" applyNumberFormat="1" applyFont="1" applyBorder="1" applyAlignment="1" applyProtection="1">
      <alignment horizontal="centerContinuous" vertical="center"/>
      <protection locked="0" hidden="1"/>
    </xf>
    <xf numFmtId="179" fontId="41" fillId="0" borderId="18" xfId="0" applyNumberFormat="1" applyFont="1" applyBorder="1" applyAlignment="1" applyProtection="1">
      <alignment vertical="center"/>
      <protection locked="0" hidden="1"/>
    </xf>
    <xf numFmtId="179" fontId="42" fillId="0" borderId="18" xfId="0" applyNumberFormat="1" applyFont="1" applyBorder="1" applyAlignment="1" applyProtection="1">
      <alignment vertical="center"/>
      <protection locked="0" hidden="1"/>
    </xf>
    <xf numFmtId="179" fontId="37" fillId="0" borderId="17" xfId="0" applyNumberFormat="1" applyFont="1" applyBorder="1" applyAlignment="1" applyProtection="1">
      <alignment horizontal="centerContinuous" vertical="center"/>
      <protection locked="0" hidden="1"/>
    </xf>
    <xf numFmtId="179" fontId="38" fillId="0" borderId="17" xfId="0" applyNumberFormat="1" applyFont="1" applyBorder="1" applyAlignment="1" applyProtection="1">
      <alignment horizontal="centerContinuous" vertical="center"/>
      <protection locked="0" hidden="1"/>
    </xf>
    <xf numFmtId="179" fontId="41" fillId="0" borderId="17" xfId="0" applyNumberFormat="1" applyFont="1" applyBorder="1" applyAlignment="1" applyProtection="1">
      <alignment vertical="center"/>
      <protection locked="0" hidden="1"/>
    </xf>
    <xf numFmtId="179" fontId="42" fillId="0" borderId="17" xfId="0" applyNumberFormat="1" applyFont="1" applyBorder="1" applyAlignment="1" applyProtection="1">
      <alignment vertical="center"/>
      <protection locked="0" hidden="1"/>
    </xf>
    <xf numFmtId="56" fontId="40" fillId="0" borderId="17" xfId="0" applyNumberFormat="1" applyFont="1" applyBorder="1" applyAlignment="1" applyProtection="1">
      <alignment horizontal="right" vertical="center"/>
      <protection locked="0" hidden="1"/>
    </xf>
    <xf numFmtId="180" fontId="40" fillId="24" borderId="17" xfId="0" applyNumberFormat="1" applyFont="1" applyFill="1" applyBorder="1" applyAlignment="1" applyProtection="1">
      <alignment horizontal="center" vertical="center"/>
      <protection locked="0" hidden="1"/>
    </xf>
    <xf numFmtId="179" fontId="42" fillId="0" borderId="17" xfId="0" applyNumberFormat="1" applyFont="1" applyBorder="1" applyAlignment="1" applyProtection="1">
      <alignment horizontal="left" vertical="center"/>
      <protection locked="0" hidden="1"/>
    </xf>
    <xf numFmtId="179" fontId="40" fillId="0" borderId="17" xfId="0" applyNumberFormat="1" applyFont="1" applyBorder="1" applyAlignment="1" applyProtection="1">
      <alignment vertical="center"/>
      <protection locked="0" hidden="1"/>
    </xf>
    <xf numFmtId="0" fontId="43" fillId="0" borderId="17" xfId="0" applyFont="1" applyBorder="1" applyAlignment="1" applyProtection="1">
      <alignment vertical="center"/>
      <protection locked="0" hidden="1"/>
    </xf>
    <xf numFmtId="0" fontId="43" fillId="24" borderId="17" xfId="0" applyFont="1" applyFill="1" applyBorder="1" applyAlignment="1" applyProtection="1">
      <alignment horizontal="centerContinuous" vertical="center"/>
      <protection locked="0" hidden="1"/>
    </xf>
    <xf numFmtId="0" fontId="32" fillId="0" borderId="0" xfId="0" applyFont="1" applyAlignment="1" applyProtection="1">
      <alignment vertical="center"/>
      <protection locked="0" hidden="1"/>
    </xf>
    <xf numFmtId="0" fontId="25" fillId="0" borderId="19" xfId="0" applyFont="1" applyBorder="1" applyAlignment="1" applyProtection="1">
      <alignment vertical="center"/>
      <protection locked="0" hidden="1"/>
    </xf>
    <xf numFmtId="0" fontId="25" fillId="0" borderId="20" xfId="0" applyFont="1" applyBorder="1" applyAlignment="1" applyProtection="1">
      <alignment vertical="center"/>
      <protection locked="0" hidden="1"/>
    </xf>
    <xf numFmtId="0" fontId="25" fillId="0" borderId="20" xfId="0" applyFont="1" applyBorder="1" applyAlignment="1" applyProtection="1">
      <alignment horizontal="center" vertical="center"/>
      <protection locked="0" hidden="1"/>
    </xf>
    <xf numFmtId="38" fontId="26" fillId="0" borderId="20" xfId="38" applyFont="1" applyBorder="1" applyAlignment="1" applyProtection="1">
      <alignment vertical="center"/>
      <protection locked="0" hidden="1"/>
    </xf>
    <xf numFmtId="0" fontId="27" fillId="0" borderId="20" xfId="0" applyFont="1" applyBorder="1" applyAlignment="1" applyProtection="1">
      <alignment vertical="center"/>
      <protection locked="0" hidden="1"/>
    </xf>
    <xf numFmtId="0" fontId="25" fillId="0" borderId="21" xfId="0" applyFont="1" applyBorder="1" applyAlignment="1" applyProtection="1">
      <alignment vertical="center"/>
      <protection locked="0" hidden="1"/>
    </xf>
    <xf numFmtId="0" fontId="25" fillId="0" borderId="0" xfId="0" applyFont="1" applyAlignment="1" applyProtection="1">
      <alignment vertical="center"/>
      <protection locked="0" hidden="1"/>
    </xf>
    <xf numFmtId="38" fontId="44" fillId="0" borderId="0" xfId="38" applyFont="1"/>
    <xf numFmtId="38" fontId="45" fillId="0" borderId="0" xfId="38" applyFont="1" applyBorder="1" applyAlignment="1" applyProtection="1">
      <alignment horizontal="center"/>
      <protection locked="0" hidden="1"/>
    </xf>
    <xf numFmtId="58" fontId="25" fillId="0" borderId="0" xfId="0" applyNumberFormat="1" applyFont="1" applyProtection="1">
      <protection locked="0" hidden="1"/>
    </xf>
    <xf numFmtId="38" fontId="44" fillId="0" borderId="0" xfId="38" applyFont="1" applyBorder="1" applyAlignment="1" applyProtection="1">
      <alignment vertical="center"/>
      <protection locked="0" hidden="1"/>
    </xf>
    <xf numFmtId="38" fontId="45" fillId="0" borderId="0" xfId="38" applyFont="1" applyBorder="1" applyAlignment="1" applyProtection="1">
      <protection locked="0" hidden="1"/>
    </xf>
    <xf numFmtId="0" fontId="0" fillId="0" borderId="22" xfId="0" applyBorder="1" applyAlignment="1" applyProtection="1">
      <alignment horizontal="distributed" vertical="center" justifyLastLine="1"/>
      <protection hidden="1"/>
    </xf>
    <xf numFmtId="0" fontId="0" fillId="0" borderId="23" xfId="0" applyBorder="1" applyAlignment="1" applyProtection="1">
      <alignment horizontal="distributed" vertical="center" justifyLastLine="1"/>
      <protection hidden="1"/>
    </xf>
    <xf numFmtId="178" fontId="41" fillId="25" borderId="2" xfId="0" applyNumberFormat="1" applyFont="1" applyFill="1" applyBorder="1" applyAlignment="1" applyProtection="1">
      <alignment horizontal="center" vertical="center"/>
      <protection hidden="1"/>
    </xf>
    <xf numFmtId="0" fontId="0" fillId="25" borderId="2" xfId="0" applyFill="1" applyBorder="1" applyAlignment="1" applyProtection="1">
      <alignment horizontal="distributed" vertical="center" justifyLastLine="1"/>
      <protection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distributed" vertical="center" justifyLastLine="1"/>
      <protection hidden="1"/>
    </xf>
    <xf numFmtId="0" fontId="0" fillId="25" borderId="25" xfId="0" applyFill="1" applyBorder="1" applyAlignment="1" applyProtection="1">
      <alignment horizontal="distributed" vertical="center"/>
      <protection hidden="1"/>
    </xf>
    <xf numFmtId="0" fontId="50" fillId="0" borderId="0" xfId="0" applyFont="1" applyAlignment="1" applyProtection="1">
      <alignment vertical="center"/>
      <protection locked="0" hidden="1"/>
    </xf>
    <xf numFmtId="178" fontId="0" fillId="25" borderId="22" xfId="0" applyNumberFormat="1" applyFill="1" applyBorder="1" applyAlignment="1" applyProtection="1">
      <alignment vertical="center"/>
      <protection hidden="1"/>
    </xf>
    <xf numFmtId="180" fontId="49" fillId="25" borderId="2" xfId="0" applyNumberFormat="1" applyFont="1" applyFill="1" applyBorder="1" applyAlignment="1" applyProtection="1">
      <alignment horizontal="right" vertical="center"/>
      <protection hidden="1"/>
    </xf>
    <xf numFmtId="178" fontId="49" fillId="25" borderId="2" xfId="0" applyNumberFormat="1" applyFont="1" applyFill="1" applyBorder="1" applyAlignment="1" applyProtection="1">
      <alignment horizontal="left" vertical="center"/>
      <protection hidden="1"/>
    </xf>
    <xf numFmtId="178" fontId="0" fillId="25" borderId="26" xfId="0" applyNumberFormat="1" applyFill="1" applyBorder="1" applyAlignment="1" applyProtection="1">
      <alignment horizontal="center" vertical="center"/>
      <protection hidden="1"/>
    </xf>
    <xf numFmtId="178" fontId="41" fillId="25" borderId="22" xfId="0" applyNumberFormat="1" applyFont="1" applyFill="1" applyBorder="1" applyAlignment="1" applyProtection="1">
      <alignment vertical="center"/>
      <protection hidden="1"/>
    </xf>
    <xf numFmtId="178" fontId="41" fillId="25" borderId="2" xfId="0" applyNumberFormat="1" applyFont="1" applyFill="1" applyBorder="1" applyAlignment="1" applyProtection="1">
      <alignment vertical="center"/>
      <protection hidden="1"/>
    </xf>
    <xf numFmtId="178" fontId="41" fillId="25" borderId="26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51" fillId="0" borderId="2" xfId="48" applyFont="1" applyBorder="1" applyAlignment="1" applyProtection="1">
      <alignment horizontal="center"/>
      <protection hidden="1"/>
    </xf>
    <xf numFmtId="0" fontId="51" fillId="0" borderId="26" xfId="48" applyFont="1" applyBorder="1" applyAlignment="1" applyProtection="1">
      <alignment horizontal="left"/>
      <protection hidden="1"/>
    </xf>
    <xf numFmtId="0" fontId="51" fillId="26" borderId="26" xfId="48" quotePrefix="1" applyFont="1" applyFill="1" applyBorder="1" applyAlignment="1" applyProtection="1">
      <alignment horizontal="center"/>
      <protection hidden="1"/>
    </xf>
    <xf numFmtId="0" fontId="51" fillId="26" borderId="26" xfId="48" applyFont="1" applyFill="1" applyBorder="1" applyAlignment="1" applyProtection="1">
      <alignment horizontal="center"/>
      <protection hidden="1"/>
    </xf>
    <xf numFmtId="0" fontId="51" fillId="26" borderId="2" xfId="48" applyFont="1" applyFill="1" applyBorder="1" applyAlignment="1" applyProtection="1">
      <alignment horizontal="center"/>
      <protection hidden="1"/>
    </xf>
    <xf numFmtId="0" fontId="51" fillId="26" borderId="22" xfId="48" applyFont="1" applyFill="1" applyBorder="1" applyAlignment="1" applyProtection="1">
      <alignment horizontal="centerContinuous"/>
      <protection hidden="1"/>
    </xf>
    <xf numFmtId="0" fontId="51" fillId="0" borderId="0" xfId="48" applyFont="1" applyAlignment="1" applyProtection="1">
      <alignment horizontal="center"/>
      <protection locked="0" hidden="1"/>
    </xf>
    <xf numFmtId="0" fontId="51" fillId="0" borderId="27" xfId="48" applyFont="1" applyBorder="1" applyAlignment="1" applyProtection="1">
      <alignment horizontal="center" vertical="top"/>
      <protection hidden="1"/>
    </xf>
    <xf numFmtId="0" fontId="51" fillId="0" borderId="28" xfId="48" applyFont="1" applyBorder="1" applyAlignment="1" applyProtection="1">
      <alignment horizontal="center" vertical="top"/>
      <protection hidden="1"/>
    </xf>
    <xf numFmtId="0" fontId="52" fillId="0" borderId="0" xfId="32" applyFont="1" applyBorder="1" applyAlignment="1" applyProtection="1">
      <alignment horizontal="center"/>
      <protection hidden="1"/>
    </xf>
    <xf numFmtId="0" fontId="52" fillId="0" borderId="29" xfId="32" applyFont="1" applyBorder="1" applyAlignment="1" applyProtection="1">
      <alignment horizontal="left"/>
      <protection hidden="1"/>
    </xf>
    <xf numFmtId="176" fontId="53" fillId="25" borderId="29" xfId="48" applyNumberFormat="1" applyFont="1" applyFill="1" applyBorder="1" applyProtection="1">
      <protection hidden="1"/>
    </xf>
    <xf numFmtId="176" fontId="53" fillId="25" borderId="0" xfId="48" applyNumberFormat="1" applyFont="1" applyFill="1" applyProtection="1">
      <protection hidden="1"/>
    </xf>
    <xf numFmtId="176" fontId="53" fillId="25" borderId="27" xfId="48" applyNumberFormat="1" applyFont="1" applyFill="1" applyBorder="1" applyProtection="1">
      <protection hidden="1"/>
    </xf>
    <xf numFmtId="0" fontId="51" fillId="0" borderId="0" xfId="48" applyFont="1" applyProtection="1">
      <protection locked="0" hidden="1"/>
    </xf>
    <xf numFmtId="0" fontId="52" fillId="0" borderId="27" xfId="0" applyFont="1" applyBorder="1" applyAlignment="1" applyProtection="1">
      <alignment vertical="top"/>
      <protection hidden="1"/>
    </xf>
    <xf numFmtId="0" fontId="52" fillId="0" borderId="28" xfId="0" applyFont="1" applyBorder="1" applyAlignment="1" applyProtection="1">
      <alignment vertical="top"/>
      <protection hidden="1"/>
    </xf>
    <xf numFmtId="0" fontId="52" fillId="0" borderId="30" xfId="0" applyFont="1" applyBorder="1" applyAlignment="1" applyProtection="1">
      <alignment vertical="top"/>
      <protection hidden="1"/>
    </xf>
    <xf numFmtId="176" fontId="53" fillId="25" borderId="31" xfId="48" applyNumberFormat="1" applyFont="1" applyFill="1" applyBorder="1" applyProtection="1">
      <protection hidden="1"/>
    </xf>
    <xf numFmtId="0" fontId="53" fillId="0" borderId="22" xfId="48" applyFont="1" applyBorder="1" applyAlignment="1" applyProtection="1">
      <alignment horizontal="center" vertical="center"/>
      <protection hidden="1"/>
    </xf>
    <xf numFmtId="176" fontId="51" fillId="0" borderId="32" xfId="48" applyNumberFormat="1" applyFont="1" applyBorder="1" applyAlignment="1" applyProtection="1">
      <alignment horizontal="centerContinuous"/>
      <protection hidden="1"/>
    </xf>
    <xf numFmtId="0" fontId="51" fillId="0" borderId="2" xfId="48" applyFont="1" applyBorder="1" applyAlignment="1" applyProtection="1">
      <alignment horizontal="centerContinuous" vertical="center"/>
      <protection hidden="1"/>
    </xf>
    <xf numFmtId="0" fontId="51" fillId="0" borderId="26" xfId="48" applyFont="1" applyBorder="1" applyAlignment="1" applyProtection="1">
      <alignment horizontal="centerContinuous"/>
      <protection hidden="1"/>
    </xf>
    <xf numFmtId="176" fontId="53" fillId="25" borderId="26" xfId="48" applyNumberFormat="1" applyFont="1" applyFill="1" applyBorder="1" applyProtection="1">
      <protection hidden="1"/>
    </xf>
    <xf numFmtId="176" fontId="53" fillId="25" borderId="2" xfId="48" applyNumberFormat="1" applyFont="1" applyFill="1" applyBorder="1" applyProtection="1">
      <protection hidden="1"/>
    </xf>
    <xf numFmtId="176" fontId="53" fillId="25" borderId="22" xfId="48" applyNumberFormat="1" applyFont="1" applyFill="1" applyBorder="1" applyProtection="1">
      <protection hidden="1"/>
    </xf>
    <xf numFmtId="0" fontId="9" fillId="0" borderId="0" xfId="32" applyFont="1" applyBorder="1" applyAlignment="1" applyProtection="1">
      <alignment horizontal="center"/>
      <protection hidden="1"/>
    </xf>
    <xf numFmtId="0" fontId="9" fillId="0" borderId="29" xfId="32" applyFont="1" applyBorder="1" applyAlignment="1" applyProtection="1">
      <alignment horizontal="left"/>
      <protection hidden="1"/>
    </xf>
    <xf numFmtId="0" fontId="52" fillId="0" borderId="27" xfId="0" applyFont="1" applyBorder="1" applyAlignment="1" applyProtection="1">
      <alignment horizontal="center" vertical="top"/>
      <protection hidden="1"/>
    </xf>
    <xf numFmtId="0" fontId="52" fillId="0" borderId="28" xfId="0" applyFont="1" applyBorder="1" applyAlignment="1" applyProtection="1">
      <alignment horizontal="center" vertical="top"/>
      <protection hidden="1"/>
    </xf>
    <xf numFmtId="0" fontId="52" fillId="0" borderId="33" xfId="32" applyFont="1" applyBorder="1" applyAlignment="1" applyProtection="1">
      <alignment horizontal="center"/>
      <protection hidden="1"/>
    </xf>
    <xf numFmtId="0" fontId="51" fillId="0" borderId="34" xfId="48" applyFont="1" applyBorder="1" applyAlignment="1" applyProtection="1">
      <alignment horizontal="left"/>
      <protection hidden="1"/>
    </xf>
    <xf numFmtId="176" fontId="53" fillId="25" borderId="34" xfId="48" applyNumberFormat="1" applyFont="1" applyFill="1" applyBorder="1" applyProtection="1">
      <protection hidden="1"/>
    </xf>
    <xf numFmtId="176" fontId="53" fillId="25" borderId="35" xfId="48" applyNumberFormat="1" applyFont="1" applyFill="1" applyBorder="1" applyProtection="1">
      <protection hidden="1"/>
    </xf>
    <xf numFmtId="0" fontId="51" fillId="0" borderId="36" xfId="48" applyFont="1" applyBorder="1" applyAlignment="1" applyProtection="1">
      <alignment horizontal="center"/>
      <protection hidden="1"/>
    </xf>
    <xf numFmtId="0" fontId="51" fillId="0" borderId="37" xfId="48" applyFont="1" applyBorder="1" applyAlignment="1" applyProtection="1">
      <alignment horizontal="left"/>
      <protection hidden="1"/>
    </xf>
    <xf numFmtId="176" fontId="53" fillId="25" borderId="37" xfId="48" applyNumberFormat="1" applyFont="1" applyFill="1" applyBorder="1" applyProtection="1">
      <protection hidden="1"/>
    </xf>
    <xf numFmtId="176" fontId="53" fillId="25" borderId="38" xfId="48" applyNumberFormat="1" applyFont="1" applyFill="1" applyBorder="1" applyProtection="1">
      <protection hidden="1"/>
    </xf>
    <xf numFmtId="176" fontId="53" fillId="25" borderId="39" xfId="48" applyNumberFormat="1" applyFont="1" applyFill="1" applyBorder="1" applyProtection="1">
      <protection hidden="1"/>
    </xf>
    <xf numFmtId="22" fontId="9" fillId="0" borderId="29" xfId="32" applyNumberFormat="1" applyFont="1" applyBorder="1" applyAlignment="1" applyProtection="1">
      <alignment horizontal="left"/>
      <protection hidden="1"/>
    </xf>
    <xf numFmtId="0" fontId="51" fillId="0" borderId="0" xfId="48" quotePrefix="1" applyFont="1" applyProtection="1">
      <protection locked="0" hidden="1"/>
    </xf>
    <xf numFmtId="0" fontId="52" fillId="0" borderId="30" xfId="0" applyFont="1" applyBorder="1" applyAlignment="1" applyProtection="1">
      <alignment horizontal="center" vertical="top"/>
      <protection hidden="1"/>
    </xf>
    <xf numFmtId="176" fontId="53" fillId="25" borderId="40" xfId="48" applyNumberFormat="1" applyFont="1" applyFill="1" applyBorder="1" applyProtection="1">
      <protection hidden="1"/>
    </xf>
    <xf numFmtId="176" fontId="53" fillId="25" borderId="41" xfId="48" applyNumberFormat="1" applyFont="1" applyFill="1" applyBorder="1" applyProtection="1">
      <protection hidden="1"/>
    </xf>
    <xf numFmtId="176" fontId="53" fillId="25" borderId="42" xfId="48" applyNumberFormat="1" applyFont="1" applyFill="1" applyBorder="1" applyProtection="1">
      <protection hidden="1"/>
    </xf>
    <xf numFmtId="0" fontId="0" fillId="0" borderId="43" xfId="0" applyBorder="1" applyProtection="1">
      <protection hidden="1"/>
    </xf>
    <xf numFmtId="0" fontId="51" fillId="0" borderId="43" xfId="48" applyFont="1" applyBorder="1" applyAlignment="1" applyProtection="1">
      <alignment horizontal="center"/>
      <protection hidden="1"/>
    </xf>
    <xf numFmtId="0" fontId="51" fillId="0" borderId="43" xfId="48" applyFont="1" applyBorder="1" applyAlignment="1" applyProtection="1">
      <alignment horizontal="left"/>
      <protection hidden="1"/>
    </xf>
    <xf numFmtId="176" fontId="53" fillId="0" borderId="43" xfId="48" applyNumberFormat="1" applyFont="1" applyBorder="1" applyProtection="1">
      <protection hidden="1"/>
    </xf>
    <xf numFmtId="0" fontId="51" fillId="0" borderId="22" xfId="48" applyFont="1" applyBorder="1" applyAlignment="1" applyProtection="1">
      <alignment horizontal="center"/>
      <protection hidden="1"/>
    </xf>
    <xf numFmtId="0" fontId="51" fillId="0" borderId="32" xfId="48" applyFont="1" applyBorder="1" applyAlignment="1" applyProtection="1">
      <alignment horizontal="center"/>
      <protection hidden="1"/>
    </xf>
    <xf numFmtId="0" fontId="51" fillId="0" borderId="44" xfId="48" applyFont="1" applyBorder="1" applyAlignment="1" applyProtection="1">
      <alignment horizontal="center" vertical="top"/>
      <protection hidden="1"/>
    </xf>
    <xf numFmtId="0" fontId="54" fillId="0" borderId="0" xfId="32" applyFont="1" applyBorder="1" applyAlignment="1" applyProtection="1">
      <alignment horizontal="center"/>
      <protection hidden="1"/>
    </xf>
    <xf numFmtId="0" fontId="54" fillId="0" borderId="29" xfId="32" applyFont="1" applyBorder="1" applyAlignment="1" applyProtection="1">
      <alignment horizontal="left"/>
      <protection hidden="1"/>
    </xf>
    <xf numFmtId="0" fontId="52" fillId="0" borderId="29" xfId="32" quotePrefix="1" applyFont="1" applyBorder="1" applyAlignment="1" applyProtection="1">
      <alignment horizontal="left"/>
      <protection hidden="1"/>
    </xf>
    <xf numFmtId="176" fontId="53" fillId="25" borderId="45" xfId="48" applyNumberFormat="1" applyFont="1" applyFill="1" applyBorder="1" applyProtection="1">
      <protection hidden="1"/>
    </xf>
    <xf numFmtId="176" fontId="53" fillId="25" borderId="46" xfId="48" applyNumberFormat="1" applyFont="1" applyFill="1" applyBorder="1" applyProtection="1">
      <protection hidden="1"/>
    </xf>
    <xf numFmtId="176" fontId="53" fillId="25" borderId="47" xfId="48" applyNumberFormat="1" applyFont="1" applyFill="1" applyBorder="1" applyProtection="1">
      <protection hidden="1"/>
    </xf>
    <xf numFmtId="176" fontId="53" fillId="25" borderId="44" xfId="48" applyNumberFormat="1" applyFont="1" applyFill="1" applyBorder="1" applyProtection="1">
      <protection hidden="1"/>
    </xf>
    <xf numFmtId="176" fontId="53" fillId="25" borderId="25" xfId="48" applyNumberFormat="1" applyFont="1" applyFill="1" applyBorder="1" applyProtection="1">
      <protection hidden="1"/>
    </xf>
    <xf numFmtId="0" fontId="53" fillId="25" borderId="27" xfId="48" applyFont="1" applyFill="1" applyBorder="1" applyProtection="1">
      <protection hidden="1"/>
    </xf>
    <xf numFmtId="0" fontId="9" fillId="0" borderId="0" xfId="32" quotePrefix="1" applyFont="1" applyBorder="1" applyAlignment="1" applyProtection="1">
      <alignment horizontal="center"/>
      <protection hidden="1"/>
    </xf>
    <xf numFmtId="0" fontId="51" fillId="25" borderId="0" xfId="48" applyFont="1" applyFill="1" applyProtection="1">
      <protection hidden="1"/>
    </xf>
    <xf numFmtId="176" fontId="53" fillId="25" borderId="48" xfId="48" applyNumberFormat="1" applyFont="1" applyFill="1" applyBorder="1" applyProtection="1">
      <protection hidden="1"/>
    </xf>
    <xf numFmtId="176" fontId="55" fillId="0" borderId="27" xfId="0" applyNumberFormat="1" applyFont="1" applyBorder="1" applyAlignment="1" applyProtection="1">
      <alignment textRotation="255"/>
      <protection hidden="1"/>
    </xf>
    <xf numFmtId="176" fontId="55" fillId="0" borderId="28" xfId="0" applyNumberFormat="1" applyFont="1" applyBorder="1" applyAlignment="1" applyProtection="1">
      <alignment textRotation="255"/>
      <protection hidden="1"/>
    </xf>
    <xf numFmtId="0" fontId="55" fillId="0" borderId="27" xfId="0" applyFont="1" applyBorder="1" applyAlignment="1" applyProtection="1">
      <alignment textRotation="255"/>
      <protection hidden="1"/>
    </xf>
    <xf numFmtId="0" fontId="55" fillId="0" borderId="28" xfId="0" applyFont="1" applyBorder="1" applyAlignment="1" applyProtection="1">
      <alignment textRotation="255"/>
      <protection hidden="1"/>
    </xf>
    <xf numFmtId="0" fontId="53" fillId="25" borderId="29" xfId="48" applyFont="1" applyFill="1" applyBorder="1" applyProtection="1">
      <protection hidden="1"/>
    </xf>
    <xf numFmtId="0" fontId="55" fillId="0" borderId="30" xfId="0" applyFont="1" applyBorder="1" applyAlignment="1" applyProtection="1">
      <alignment textRotation="255"/>
      <protection hidden="1"/>
    </xf>
    <xf numFmtId="176" fontId="53" fillId="25" borderId="49" xfId="48" applyNumberFormat="1" applyFont="1" applyFill="1" applyBorder="1" applyProtection="1">
      <protection hidden="1"/>
    </xf>
    <xf numFmtId="0" fontId="51" fillId="0" borderId="33" xfId="48" applyFont="1" applyBorder="1" applyAlignment="1" applyProtection="1">
      <alignment horizontal="center"/>
      <protection hidden="1"/>
    </xf>
    <xf numFmtId="176" fontId="53" fillId="25" borderId="30" xfId="48" applyNumberFormat="1" applyFont="1" applyFill="1" applyBorder="1" applyProtection="1">
      <protection hidden="1"/>
    </xf>
    <xf numFmtId="0" fontId="53" fillId="0" borderId="2" xfId="48" applyFont="1" applyBorder="1" applyAlignment="1" applyProtection="1">
      <alignment horizontal="center" vertical="center"/>
      <protection hidden="1"/>
    </xf>
    <xf numFmtId="176" fontId="51" fillId="0" borderId="2" xfId="48" applyNumberFormat="1" applyFont="1" applyBorder="1" applyAlignment="1" applyProtection="1">
      <alignment horizontal="centerContinuous"/>
      <protection hidden="1"/>
    </xf>
    <xf numFmtId="0" fontId="51" fillId="0" borderId="2" xfId="48" applyFont="1" applyBorder="1" applyAlignment="1" applyProtection="1">
      <alignment horizontal="left"/>
      <protection hidden="1"/>
    </xf>
    <xf numFmtId="176" fontId="51" fillId="0" borderId="2" xfId="48" applyNumberFormat="1" applyFont="1" applyBorder="1" applyProtection="1">
      <protection hidden="1"/>
    </xf>
    <xf numFmtId="0" fontId="51" fillId="26" borderId="25" xfId="48" applyFont="1" applyFill="1" applyBorder="1" applyAlignment="1" applyProtection="1">
      <alignment horizontal="center"/>
      <protection hidden="1"/>
    </xf>
    <xf numFmtId="0" fontId="51" fillId="26" borderId="50" xfId="48" applyFont="1" applyFill="1" applyBorder="1" applyAlignment="1" applyProtection="1">
      <alignment horizontal="center"/>
      <protection hidden="1"/>
    </xf>
    <xf numFmtId="176" fontId="53" fillId="25" borderId="51" xfId="48" applyNumberFormat="1" applyFont="1" applyFill="1" applyBorder="1" applyProtection="1">
      <protection hidden="1"/>
    </xf>
    <xf numFmtId="0" fontId="52" fillId="0" borderId="27" xfId="0" applyFont="1" applyBorder="1" applyAlignment="1" applyProtection="1">
      <alignment vertical="top" textRotation="255"/>
      <protection hidden="1"/>
    </xf>
    <xf numFmtId="0" fontId="33" fillId="0" borderId="28" xfId="32" quotePrefix="1" applyFont="1" applyBorder="1" applyAlignment="1" applyProtection="1">
      <alignment vertical="top" textRotation="255"/>
      <protection hidden="1"/>
    </xf>
    <xf numFmtId="0" fontId="52" fillId="0" borderId="28" xfId="0" applyFont="1" applyBorder="1" applyAlignment="1" applyProtection="1">
      <alignment vertical="top" textRotation="255"/>
      <protection hidden="1"/>
    </xf>
    <xf numFmtId="0" fontId="52" fillId="0" borderId="30" xfId="0" applyFont="1" applyBorder="1" applyAlignment="1" applyProtection="1">
      <alignment vertical="top" textRotation="255"/>
      <protection hidden="1"/>
    </xf>
    <xf numFmtId="176" fontId="53" fillId="25" borderId="52" xfId="48" applyNumberFormat="1" applyFont="1" applyFill="1" applyBorder="1" applyProtection="1">
      <protection hidden="1"/>
    </xf>
    <xf numFmtId="176" fontId="53" fillId="25" borderId="53" xfId="48" applyNumberFormat="1" applyFont="1" applyFill="1" applyBorder="1" applyProtection="1">
      <protection hidden="1"/>
    </xf>
    <xf numFmtId="176" fontId="53" fillId="25" borderId="54" xfId="48" applyNumberFormat="1" applyFont="1" applyFill="1" applyBorder="1" applyProtection="1">
      <protection hidden="1"/>
    </xf>
    <xf numFmtId="0" fontId="52" fillId="0" borderId="27" xfId="0" applyFont="1" applyBorder="1" applyAlignment="1" applyProtection="1">
      <alignment horizontal="center" vertical="top" textRotation="255"/>
      <protection hidden="1"/>
    </xf>
    <xf numFmtId="0" fontId="52" fillId="0" borderId="28" xfId="0" applyFont="1" applyBorder="1" applyAlignment="1" applyProtection="1">
      <alignment horizontal="center" vertical="top" textRotation="255"/>
      <protection hidden="1"/>
    </xf>
    <xf numFmtId="38" fontId="9" fillId="0" borderId="29" xfId="32" applyNumberFormat="1" applyFont="1" applyBorder="1" applyAlignment="1" applyProtection="1">
      <alignment horizontal="left"/>
      <protection hidden="1"/>
    </xf>
    <xf numFmtId="0" fontId="52" fillId="0" borderId="30" xfId="0" applyFont="1" applyBorder="1" applyAlignment="1" applyProtection="1">
      <alignment horizontal="center" vertical="top" textRotation="255"/>
      <protection hidden="1"/>
    </xf>
    <xf numFmtId="0" fontId="51" fillId="26" borderId="2" xfId="48" applyFont="1" applyFill="1" applyBorder="1" applyAlignment="1" applyProtection="1">
      <alignment horizontal="centerContinuous"/>
      <protection hidden="1"/>
    </xf>
    <xf numFmtId="176" fontId="53" fillId="25" borderId="29" xfId="48" quotePrefix="1" applyNumberFormat="1" applyFont="1" applyFill="1" applyBorder="1" applyAlignment="1" applyProtection="1">
      <alignment horizontal="center"/>
      <protection hidden="1"/>
    </xf>
    <xf numFmtId="176" fontId="53" fillId="25" borderId="29" xfId="48" applyNumberFormat="1" applyFont="1" applyFill="1" applyBorder="1" applyAlignment="1" applyProtection="1">
      <alignment horizontal="center"/>
      <protection hidden="1"/>
    </xf>
    <xf numFmtId="0" fontId="53" fillId="25" borderId="27" xfId="48" applyFont="1" applyFill="1" applyBorder="1" applyAlignment="1" applyProtection="1">
      <alignment horizontal="center"/>
      <protection hidden="1"/>
    </xf>
    <xf numFmtId="176" fontId="53" fillId="25" borderId="27" xfId="48" applyNumberFormat="1" applyFont="1" applyFill="1" applyBorder="1" applyAlignment="1" applyProtection="1">
      <alignment horizontal="center"/>
      <protection hidden="1"/>
    </xf>
    <xf numFmtId="58" fontId="51" fillId="0" borderId="0" xfId="48" applyNumberFormat="1" applyFont="1" applyProtection="1">
      <protection locked="0" hidden="1"/>
    </xf>
    <xf numFmtId="58" fontId="51" fillId="0" borderId="0" xfId="48" applyNumberFormat="1" applyFont="1" applyAlignment="1" applyProtection="1">
      <alignment horizontal="center"/>
      <protection locked="0" hidden="1"/>
    </xf>
    <xf numFmtId="176" fontId="53" fillId="25" borderId="0" xfId="48" quotePrefix="1" applyNumberFormat="1" applyFont="1" applyFill="1" applyAlignment="1" applyProtection="1">
      <alignment horizontal="center"/>
      <protection hidden="1"/>
    </xf>
    <xf numFmtId="176" fontId="53" fillId="25" borderId="39" xfId="48" applyNumberFormat="1" applyFont="1" applyFill="1" applyBorder="1" applyAlignment="1" applyProtection="1">
      <alignment horizontal="center"/>
      <protection hidden="1"/>
    </xf>
    <xf numFmtId="176" fontId="53" fillId="25" borderId="0" xfId="48" applyNumberFormat="1" applyFont="1" applyFill="1" applyAlignment="1" applyProtection="1">
      <alignment horizontal="center"/>
      <protection hidden="1"/>
    </xf>
    <xf numFmtId="176" fontId="53" fillId="25" borderId="55" xfId="48" applyNumberFormat="1" applyFont="1" applyFill="1" applyBorder="1" applyAlignment="1" applyProtection="1">
      <alignment horizontal="center"/>
      <protection hidden="1"/>
    </xf>
    <xf numFmtId="176" fontId="53" fillId="25" borderId="30" xfId="48" applyNumberFormat="1" applyFont="1" applyFill="1" applyBorder="1" applyAlignment="1" applyProtection="1">
      <alignment horizontal="center"/>
      <protection hidden="1"/>
    </xf>
    <xf numFmtId="0" fontId="0" fillId="25" borderId="40" xfId="0" applyFill="1" applyBorder="1" applyProtection="1">
      <protection hidden="1"/>
    </xf>
    <xf numFmtId="176" fontId="51" fillId="0" borderId="2" xfId="48" applyNumberFormat="1" applyFont="1" applyBorder="1" applyAlignment="1" applyProtection="1">
      <alignment horizontal="center"/>
      <protection hidden="1"/>
    </xf>
    <xf numFmtId="0" fontId="51" fillId="0" borderId="44" xfId="48" applyFont="1" applyBorder="1" applyAlignment="1" applyProtection="1">
      <alignment horizontal="center" vertical="top" wrapText="1"/>
      <protection hidden="1"/>
    </xf>
    <xf numFmtId="0" fontId="51" fillId="0" borderId="28" xfId="48" applyFont="1" applyBorder="1" applyAlignment="1" applyProtection="1">
      <alignment horizontal="center" vertical="top" wrapText="1"/>
      <protection hidden="1"/>
    </xf>
    <xf numFmtId="38" fontId="52" fillId="0" borderId="0" xfId="32" applyNumberFormat="1" applyFont="1" applyBorder="1" applyAlignment="1" applyProtection="1">
      <alignment horizontal="center"/>
      <protection hidden="1"/>
    </xf>
    <xf numFmtId="0" fontId="52" fillId="0" borderId="27" xfId="0" applyFont="1" applyBorder="1" applyAlignment="1" applyProtection="1">
      <alignment horizontal="center" vertical="top" wrapText="1"/>
      <protection hidden="1"/>
    </xf>
    <xf numFmtId="0" fontId="52" fillId="0" borderId="28" xfId="0" applyFont="1" applyBorder="1" applyAlignment="1" applyProtection="1">
      <alignment horizontal="center" vertical="top" wrapText="1"/>
      <protection hidden="1"/>
    </xf>
    <xf numFmtId="176" fontId="53" fillId="25" borderId="50" xfId="48" applyNumberFormat="1" applyFont="1" applyFill="1" applyBorder="1" applyProtection="1">
      <protection hidden="1"/>
    </xf>
    <xf numFmtId="0" fontId="53" fillId="25" borderId="30" xfId="48" applyFont="1" applyFill="1" applyBorder="1" applyProtection="1">
      <protection hidden="1"/>
    </xf>
    <xf numFmtId="0" fontId="53" fillId="25" borderId="0" xfId="48" applyFont="1" applyFill="1" applyProtection="1">
      <protection hidden="1"/>
    </xf>
    <xf numFmtId="0" fontId="53" fillId="25" borderId="43" xfId="48" applyFont="1" applyFill="1" applyBorder="1" applyProtection="1">
      <protection hidden="1"/>
    </xf>
    <xf numFmtId="0" fontId="53" fillId="25" borderId="44" xfId="48" applyFont="1" applyFill="1" applyBorder="1" applyProtection="1">
      <protection hidden="1"/>
    </xf>
    <xf numFmtId="0" fontId="51" fillId="0" borderId="31" xfId="48" applyFont="1" applyBorder="1" applyAlignment="1" applyProtection="1">
      <alignment horizontal="left"/>
      <protection hidden="1"/>
    </xf>
    <xf numFmtId="176" fontId="53" fillId="25" borderId="43" xfId="48" applyNumberFormat="1" applyFont="1" applyFill="1" applyBorder="1" applyProtection="1">
      <protection hidden="1"/>
    </xf>
    <xf numFmtId="176" fontId="51" fillId="25" borderId="56" xfId="48" applyNumberFormat="1" applyFont="1" applyFill="1" applyBorder="1" applyAlignment="1" applyProtection="1">
      <alignment horizontal="center"/>
      <protection hidden="1"/>
    </xf>
    <xf numFmtId="176" fontId="53" fillId="25" borderId="57" xfId="48" applyNumberFormat="1" applyFont="1" applyFill="1" applyBorder="1" applyProtection="1">
      <protection hidden="1"/>
    </xf>
    <xf numFmtId="176" fontId="51" fillId="25" borderId="58" xfId="48" applyNumberFormat="1" applyFont="1" applyFill="1" applyBorder="1" applyAlignment="1" applyProtection="1">
      <alignment horizontal="center"/>
      <protection hidden="1"/>
    </xf>
    <xf numFmtId="176" fontId="53" fillId="25" borderId="59" xfId="48" applyNumberFormat="1" applyFont="1" applyFill="1" applyBorder="1" applyProtection="1">
      <protection hidden="1"/>
    </xf>
    <xf numFmtId="0" fontId="51" fillId="25" borderId="22" xfId="48" applyFont="1" applyFill="1" applyBorder="1" applyProtection="1">
      <protection hidden="1"/>
    </xf>
    <xf numFmtId="176" fontId="53" fillId="25" borderId="31" xfId="48" applyNumberFormat="1" applyFont="1" applyFill="1" applyBorder="1" applyAlignment="1" applyProtection="1">
      <alignment horizontal="center"/>
      <protection hidden="1"/>
    </xf>
    <xf numFmtId="176" fontId="51" fillId="25" borderId="22" xfId="48" applyNumberFormat="1" applyFont="1" applyFill="1" applyBorder="1" applyAlignment="1" applyProtection="1">
      <alignment horizontal="center"/>
      <protection hidden="1"/>
    </xf>
    <xf numFmtId="176" fontId="53" fillId="25" borderId="60" xfId="48" applyNumberFormat="1" applyFont="1" applyFill="1" applyBorder="1" applyProtection="1">
      <protection hidden="1"/>
    </xf>
    <xf numFmtId="176" fontId="53" fillId="25" borderId="61" xfId="48" applyNumberFormat="1" applyFont="1" applyFill="1" applyBorder="1" applyProtection="1">
      <protection hidden="1"/>
    </xf>
    <xf numFmtId="176" fontId="53" fillId="25" borderId="62" xfId="48" applyNumberFormat="1" applyFont="1" applyFill="1" applyBorder="1" applyProtection="1">
      <protection hidden="1"/>
    </xf>
    <xf numFmtId="176" fontId="51" fillId="25" borderId="63" xfId="48" applyNumberFormat="1" applyFont="1" applyFill="1" applyBorder="1" applyAlignment="1" applyProtection="1">
      <alignment horizontal="center"/>
      <protection hidden="1"/>
    </xf>
    <xf numFmtId="176" fontId="53" fillId="25" borderId="64" xfId="48" applyNumberFormat="1" applyFont="1" applyFill="1" applyBorder="1" applyProtection="1">
      <protection hidden="1"/>
    </xf>
    <xf numFmtId="176" fontId="53" fillId="25" borderId="65" xfId="48" applyNumberFormat="1" applyFont="1" applyFill="1" applyBorder="1" applyProtection="1">
      <protection hidden="1"/>
    </xf>
    <xf numFmtId="176" fontId="53" fillId="25" borderId="66" xfId="48" applyNumberFormat="1" applyFont="1" applyFill="1" applyBorder="1" applyProtection="1">
      <protection hidden="1"/>
    </xf>
    <xf numFmtId="176" fontId="53" fillId="25" borderId="67" xfId="48" applyNumberFormat="1" applyFont="1" applyFill="1" applyBorder="1" applyProtection="1">
      <protection hidden="1"/>
    </xf>
    <xf numFmtId="176" fontId="53" fillId="25" borderId="69" xfId="48" applyNumberFormat="1" applyFont="1" applyFill="1" applyBorder="1" applyProtection="1">
      <protection hidden="1"/>
    </xf>
    <xf numFmtId="176" fontId="51" fillId="25" borderId="70" xfId="48" applyNumberFormat="1" applyFont="1" applyFill="1" applyBorder="1" applyAlignment="1" applyProtection="1">
      <alignment horizontal="center"/>
      <protection hidden="1"/>
    </xf>
    <xf numFmtId="0" fontId="53" fillId="0" borderId="30" xfId="48" applyFont="1" applyBorder="1" applyAlignment="1" applyProtection="1">
      <alignment horizontal="centerContinuous"/>
      <protection hidden="1"/>
    </xf>
    <xf numFmtId="0" fontId="51" fillId="0" borderId="63" xfId="48" applyFont="1" applyBorder="1" applyAlignment="1" applyProtection="1">
      <alignment horizontal="centerContinuous"/>
      <protection hidden="1"/>
    </xf>
    <xf numFmtId="0" fontId="51" fillId="0" borderId="31" xfId="48" applyFont="1" applyBorder="1" applyAlignment="1" applyProtection="1">
      <alignment horizontal="centerContinuous"/>
      <protection hidden="1"/>
    </xf>
    <xf numFmtId="176" fontId="53" fillId="25" borderId="71" xfId="48" applyNumberFormat="1" applyFont="1" applyFill="1" applyBorder="1" applyProtection="1">
      <protection hidden="1"/>
    </xf>
    <xf numFmtId="176" fontId="46" fillId="25" borderId="54" xfId="48" applyNumberFormat="1" applyFont="1" applyFill="1" applyBorder="1" applyAlignment="1" applyProtection="1">
      <alignment horizontal="center" wrapText="1"/>
      <protection hidden="1"/>
    </xf>
    <xf numFmtId="176" fontId="53" fillId="25" borderId="72" xfId="48" applyNumberFormat="1" applyFont="1" applyFill="1" applyBorder="1" applyProtection="1">
      <protection hidden="1"/>
    </xf>
    <xf numFmtId="176" fontId="53" fillId="25" borderId="2" xfId="48" applyNumberFormat="1" applyFont="1" applyFill="1" applyBorder="1" applyAlignment="1" applyProtection="1">
      <alignment horizontal="left"/>
      <protection hidden="1"/>
    </xf>
    <xf numFmtId="0" fontId="51" fillId="0" borderId="0" xfId="48" applyFont="1" applyAlignment="1" applyProtection="1">
      <alignment horizontal="left"/>
      <protection locked="0" hidden="1"/>
    </xf>
    <xf numFmtId="176" fontId="51" fillId="0" borderId="0" xfId="48" applyNumberFormat="1" applyFont="1" applyProtection="1">
      <protection locked="0" hidden="1"/>
    </xf>
    <xf numFmtId="178" fontId="9" fillId="0" borderId="22" xfId="0" applyNumberFormat="1" applyFont="1" applyBorder="1" applyAlignment="1" applyProtection="1">
      <alignment horizontal="center" vertical="center" justifyLastLine="1"/>
      <protection locked="0" hidden="1"/>
    </xf>
    <xf numFmtId="0" fontId="9" fillId="0" borderId="23" xfId="0" applyFont="1" applyBorder="1" applyAlignment="1" applyProtection="1">
      <alignment horizontal="center"/>
      <protection locked="0" hidden="1"/>
    </xf>
    <xf numFmtId="0" fontId="60" fillId="0" borderId="0" xfId="0" applyFont="1" applyProtection="1">
      <protection locked="0" hidden="1"/>
    </xf>
    <xf numFmtId="0" fontId="9" fillId="0" borderId="49" xfId="0" applyFont="1" applyBorder="1" applyAlignment="1" applyProtection="1">
      <alignment horizontal="center"/>
      <protection locked="0" hidden="1"/>
    </xf>
    <xf numFmtId="0" fontId="61" fillId="0" borderId="0" xfId="0" applyFont="1" applyProtection="1">
      <protection locked="0" hidden="1"/>
    </xf>
    <xf numFmtId="49" fontId="60" fillId="0" borderId="0" xfId="0" applyNumberFormat="1" applyFont="1" applyAlignment="1" applyProtection="1">
      <alignment horizontal="right"/>
      <protection locked="0" hidden="1"/>
    </xf>
    <xf numFmtId="0" fontId="10" fillId="0" borderId="24" xfId="32" applyBorder="1" applyAlignment="1" applyProtection="1">
      <alignment horizontal="center"/>
      <protection locked="0" hidden="1"/>
    </xf>
    <xf numFmtId="0" fontId="52" fillId="0" borderId="73" xfId="0" quotePrefix="1" applyFont="1" applyBorder="1" applyAlignment="1" applyProtection="1">
      <alignment horizontal="center"/>
      <protection locked="0" hidden="1"/>
    </xf>
    <xf numFmtId="0" fontId="52" fillId="0" borderId="74" xfId="0" quotePrefix="1" applyFont="1" applyBorder="1" applyAlignment="1" applyProtection="1">
      <alignment horizontal="center"/>
      <protection locked="0" hidden="1"/>
    </xf>
    <xf numFmtId="0" fontId="62" fillId="0" borderId="0" xfId="0" applyFont="1" applyAlignment="1" applyProtection="1">
      <alignment horizontal="center"/>
      <protection locked="0" hidden="1"/>
    </xf>
    <xf numFmtId="0" fontId="62" fillId="0" borderId="49" xfId="0" applyFont="1" applyBorder="1" applyAlignment="1" applyProtection="1">
      <alignment horizontal="center"/>
      <protection locked="0" hidden="1"/>
    </xf>
    <xf numFmtId="0" fontId="63" fillId="0" borderId="75" xfId="0" applyFont="1" applyBorder="1" applyAlignment="1" applyProtection="1">
      <alignment horizontal="center"/>
      <protection locked="0" hidden="1"/>
    </xf>
    <xf numFmtId="0" fontId="63" fillId="0" borderId="76" xfId="0" applyFont="1" applyBorder="1" applyAlignment="1" applyProtection="1">
      <alignment horizontal="center"/>
      <protection locked="0" hidden="1"/>
    </xf>
    <xf numFmtId="0" fontId="63" fillId="0" borderId="36" xfId="0" applyFont="1" applyBorder="1" applyAlignment="1" applyProtection="1">
      <alignment horizontal="center"/>
      <protection locked="0" hidden="1"/>
    </xf>
    <xf numFmtId="0" fontId="63" fillId="0" borderId="77" xfId="0" applyFont="1" applyBorder="1" applyAlignment="1" applyProtection="1">
      <alignment horizontal="center"/>
      <protection locked="0" hidden="1"/>
    </xf>
    <xf numFmtId="0" fontId="62" fillId="0" borderId="77" xfId="0" applyFont="1" applyBorder="1" applyAlignment="1" applyProtection="1">
      <alignment horizontal="center"/>
      <protection locked="0" hidden="1"/>
    </xf>
    <xf numFmtId="0" fontId="64" fillId="0" borderId="24" xfId="0" applyFont="1" applyBorder="1" applyAlignment="1" applyProtection="1">
      <alignment horizontal="center"/>
      <protection locked="0" hidden="1"/>
    </xf>
    <xf numFmtId="56" fontId="65" fillId="0" borderId="78" xfId="0" applyNumberFormat="1" applyFont="1" applyBorder="1" applyProtection="1">
      <protection locked="0" hidden="1"/>
    </xf>
    <xf numFmtId="178" fontId="64" fillId="0" borderId="78" xfId="0" applyNumberFormat="1" applyFont="1" applyBorder="1" applyAlignment="1" applyProtection="1">
      <alignment shrinkToFit="1"/>
      <protection hidden="1"/>
    </xf>
    <xf numFmtId="178" fontId="64" fillId="0" borderId="78" xfId="0" applyNumberFormat="1" applyFont="1" applyBorder="1" applyProtection="1">
      <protection hidden="1"/>
    </xf>
    <xf numFmtId="178" fontId="66" fillId="0" borderId="79" xfId="38" applyNumberFormat="1" applyFont="1" applyBorder="1" applyProtection="1">
      <protection locked="0" hidden="1"/>
    </xf>
    <xf numFmtId="56" fontId="65" fillId="0" borderId="80" xfId="0" applyNumberFormat="1" applyFont="1" applyBorder="1" applyProtection="1">
      <protection locked="0" hidden="1"/>
    </xf>
    <xf numFmtId="0" fontId="64" fillId="0" borderId="0" xfId="0" applyFont="1" applyProtection="1">
      <protection locked="0" hidden="1"/>
    </xf>
    <xf numFmtId="0" fontId="64" fillId="0" borderId="48" xfId="0" applyFont="1" applyBorder="1" applyAlignment="1" applyProtection="1">
      <alignment horizontal="center" vertical="top" textRotation="255" shrinkToFit="1"/>
      <protection locked="0" hidden="1"/>
    </xf>
    <xf numFmtId="178" fontId="65" fillId="0" borderId="81" xfId="0" quotePrefix="1" applyNumberFormat="1" applyFont="1" applyBorder="1" applyAlignment="1" applyProtection="1">
      <alignment horizontal="right" shrinkToFit="1"/>
      <protection locked="0" hidden="1"/>
    </xf>
    <xf numFmtId="38" fontId="67" fillId="0" borderId="48" xfId="38" applyFont="1" applyBorder="1" applyProtection="1">
      <protection hidden="1"/>
    </xf>
    <xf numFmtId="178" fontId="64" fillId="0" borderId="80" xfId="0" applyNumberFormat="1" applyFont="1" applyBorder="1" applyAlignment="1" applyProtection="1">
      <alignment horizontal="center" shrinkToFit="1"/>
      <protection hidden="1"/>
    </xf>
    <xf numFmtId="178" fontId="64" fillId="0" borderId="82" xfId="38" applyNumberFormat="1" applyFont="1" applyBorder="1" applyProtection="1">
      <protection hidden="1"/>
    </xf>
    <xf numFmtId="178" fontId="66" fillId="0" borderId="83" xfId="38" applyNumberFormat="1" applyFont="1" applyBorder="1" applyProtection="1">
      <protection locked="0" hidden="1"/>
    </xf>
    <xf numFmtId="38" fontId="64" fillId="0" borderId="48" xfId="38" applyFont="1" applyBorder="1" applyProtection="1">
      <protection locked="0" hidden="1"/>
    </xf>
    <xf numFmtId="178" fontId="64" fillId="0" borderId="84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76" xfId="0" applyNumberFormat="1" applyFont="1" applyBorder="1" applyAlignment="1" applyProtection="1">
      <alignment horizontal="left"/>
      <protection locked="0" hidden="1"/>
    </xf>
    <xf numFmtId="178" fontId="64" fillId="0" borderId="82" xfId="38" applyNumberFormat="1" applyFont="1" applyBorder="1" applyProtection="1">
      <protection locked="0" hidden="1"/>
    </xf>
    <xf numFmtId="178" fontId="64" fillId="0" borderId="85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85" xfId="0" applyNumberFormat="1" applyFont="1" applyBorder="1" applyProtection="1">
      <protection locked="0" hidden="1"/>
    </xf>
    <xf numFmtId="0" fontId="62" fillId="0" borderId="0" xfId="0" applyFont="1" applyProtection="1">
      <protection locked="0" hidden="1"/>
    </xf>
    <xf numFmtId="56" fontId="65" fillId="0" borderId="80" xfId="0" applyNumberFormat="1" applyFont="1" applyBorder="1" applyAlignment="1" applyProtection="1">
      <alignment shrinkToFit="1"/>
      <protection locked="0" hidden="1"/>
    </xf>
    <xf numFmtId="178" fontId="64" fillId="0" borderId="86" xfId="38" applyNumberFormat="1" applyFont="1" applyBorder="1" applyProtection="1">
      <protection hidden="1"/>
    </xf>
    <xf numFmtId="178" fontId="64" fillId="0" borderId="87" xfId="0" applyNumberFormat="1" applyFont="1" applyBorder="1" applyAlignment="1" applyProtection="1">
      <alignment shrinkToFit="1"/>
      <protection locked="0" hidden="1"/>
    </xf>
    <xf numFmtId="178" fontId="64" fillId="0" borderId="81" xfId="0" applyNumberFormat="1" applyFont="1" applyBorder="1" applyAlignment="1" applyProtection="1">
      <alignment shrinkToFit="1"/>
      <protection locked="0" hidden="1"/>
    </xf>
    <xf numFmtId="178" fontId="64" fillId="0" borderId="80" xfId="0" applyNumberFormat="1" applyFont="1" applyBorder="1" applyAlignment="1" applyProtection="1">
      <alignment shrinkToFit="1"/>
      <protection hidden="1"/>
    </xf>
    <xf numFmtId="178" fontId="64" fillId="0" borderId="80" xfId="38" applyNumberFormat="1" applyFont="1" applyBorder="1" applyProtection="1">
      <protection hidden="1"/>
    </xf>
    <xf numFmtId="178" fontId="64" fillId="0" borderId="85" xfId="0" applyNumberFormat="1" applyFont="1" applyBorder="1" applyAlignment="1" applyProtection="1">
      <alignment shrinkToFit="1"/>
      <protection locked="0" hidden="1"/>
    </xf>
    <xf numFmtId="178" fontId="64" fillId="0" borderId="85" xfId="0" applyNumberFormat="1" applyFont="1" applyBorder="1" applyAlignment="1" applyProtection="1">
      <alignment horizontal="right" shrinkToFit="1"/>
      <protection locked="0" hidden="1"/>
    </xf>
    <xf numFmtId="0" fontId="64" fillId="0" borderId="48" xfId="0" applyFont="1" applyBorder="1" applyProtection="1">
      <protection locked="0" hidden="1"/>
    </xf>
    <xf numFmtId="178" fontId="64" fillId="0" borderId="81" xfId="0" applyNumberFormat="1" applyFont="1" applyBorder="1" applyAlignment="1" applyProtection="1">
      <alignment horizontal="right" shrinkToFit="1"/>
      <protection locked="0" hidden="1"/>
    </xf>
    <xf numFmtId="0" fontId="68" fillId="0" borderId="0" xfId="0" applyFont="1" applyProtection="1">
      <protection locked="0" hidden="1"/>
    </xf>
    <xf numFmtId="178" fontId="67" fillId="0" borderId="48" xfId="38" applyNumberFormat="1" applyFont="1" applyBorder="1" applyProtection="1">
      <protection hidden="1"/>
    </xf>
    <xf numFmtId="178" fontId="64" fillId="0" borderId="75" xfId="0" applyNumberFormat="1" applyFont="1" applyBorder="1" applyAlignment="1" applyProtection="1">
      <alignment shrinkToFit="1"/>
      <protection locked="0" hidden="1"/>
    </xf>
    <xf numFmtId="178" fontId="64" fillId="0" borderId="76" xfId="0" applyNumberFormat="1" applyFont="1" applyBorder="1" applyProtection="1">
      <protection locked="0" hidden="1"/>
    </xf>
    <xf numFmtId="178" fontId="64" fillId="0" borderId="76" xfId="38" applyNumberFormat="1" applyFont="1" applyBorder="1" applyProtection="1">
      <protection locked="0" hidden="1"/>
    </xf>
    <xf numFmtId="178" fontId="66" fillId="0" borderId="77" xfId="38" applyNumberFormat="1" applyFont="1" applyBorder="1" applyProtection="1">
      <protection locked="0" hidden="1"/>
    </xf>
    <xf numFmtId="178" fontId="64" fillId="0" borderId="88" xfId="0" applyNumberFormat="1" applyFont="1" applyBorder="1" applyProtection="1">
      <protection locked="0" hidden="1"/>
    </xf>
    <xf numFmtId="178" fontId="64" fillId="0" borderId="89" xfId="38" applyNumberFormat="1" applyFont="1" applyBorder="1" applyProtection="1">
      <protection locked="0" hidden="1"/>
    </xf>
    <xf numFmtId="178" fontId="66" fillId="0" borderId="90" xfId="38" applyNumberFormat="1" applyFont="1" applyBorder="1" applyProtection="1">
      <protection locked="0" hidden="1"/>
    </xf>
    <xf numFmtId="178" fontId="67" fillId="0" borderId="90" xfId="0" applyNumberFormat="1" applyFont="1" applyBorder="1" applyProtection="1">
      <protection locked="0" hidden="1"/>
    </xf>
    <xf numFmtId="0" fontId="9" fillId="0" borderId="0" xfId="0" applyFont="1" applyProtection="1">
      <protection locked="0" hidden="1"/>
    </xf>
    <xf numFmtId="178" fontId="64" fillId="0" borderId="91" xfId="0" applyNumberFormat="1" applyFont="1" applyBorder="1" applyAlignment="1" applyProtection="1">
      <alignment horizontal="right" shrinkToFit="1"/>
      <protection locked="0" hidden="1"/>
    </xf>
    <xf numFmtId="178" fontId="64" fillId="0" borderId="92" xfId="0" applyNumberFormat="1" applyFont="1" applyBorder="1" applyAlignment="1" applyProtection="1">
      <alignment horizontal="right" shrinkToFit="1"/>
      <protection locked="0" hidden="1"/>
    </xf>
    <xf numFmtId="178" fontId="64" fillId="0" borderId="84" xfId="0" applyNumberFormat="1" applyFont="1" applyBorder="1" applyAlignment="1" applyProtection="1">
      <alignment horizontal="right" shrinkToFit="1"/>
      <protection locked="0" hidden="1"/>
    </xf>
    <xf numFmtId="178" fontId="64" fillId="0" borderId="88" xfId="0" applyNumberFormat="1" applyFont="1" applyBorder="1" applyAlignment="1" applyProtection="1">
      <alignment horizontal="center"/>
      <protection locked="0" hidden="1"/>
    </xf>
    <xf numFmtId="178" fontId="64" fillId="0" borderId="76" xfId="0" applyNumberFormat="1" applyFont="1" applyBorder="1" applyAlignment="1" applyProtection="1">
      <alignment horizontal="center"/>
      <protection locked="0" hidden="1"/>
    </xf>
    <xf numFmtId="178" fontId="66" fillId="0" borderId="77" xfId="0" applyNumberFormat="1" applyFont="1" applyBorder="1" applyProtection="1">
      <protection locked="0" hidden="1"/>
    </xf>
    <xf numFmtId="0" fontId="64" fillId="0" borderId="92" xfId="0" applyFont="1" applyBorder="1" applyAlignment="1" applyProtection="1">
      <alignment shrinkToFit="1"/>
      <protection locked="0" hidden="1"/>
    </xf>
    <xf numFmtId="0" fontId="64" fillId="0" borderId="84" xfId="0" applyFont="1" applyBorder="1" applyAlignment="1" applyProtection="1">
      <alignment shrinkToFit="1"/>
      <protection locked="0" hidden="1"/>
    </xf>
    <xf numFmtId="0" fontId="64" fillId="0" borderId="49" xfId="0" applyFont="1" applyBorder="1" applyProtection="1">
      <protection locked="0" hidden="1"/>
    </xf>
    <xf numFmtId="0" fontId="64" fillId="0" borderId="93" xfId="0" applyFont="1" applyBorder="1" applyAlignment="1" applyProtection="1">
      <alignment shrinkToFit="1"/>
      <protection locked="0" hidden="1"/>
    </xf>
    <xf numFmtId="0" fontId="64" fillId="0" borderId="76" xfId="0" applyFont="1" applyBorder="1" applyProtection="1">
      <protection locked="0" hidden="1"/>
    </xf>
    <xf numFmtId="38" fontId="64" fillId="0" borderId="36" xfId="38" applyFont="1" applyBorder="1" applyProtection="1">
      <protection locked="0" hidden="1"/>
    </xf>
    <xf numFmtId="38" fontId="67" fillId="0" borderId="77" xfId="38" applyFont="1" applyBorder="1" applyProtection="1">
      <protection locked="0" hidden="1"/>
    </xf>
    <xf numFmtId="0" fontId="64" fillId="0" borderId="75" xfId="0" applyFont="1" applyBorder="1" applyAlignment="1" applyProtection="1">
      <alignment shrinkToFit="1"/>
      <protection locked="0" hidden="1"/>
    </xf>
    <xf numFmtId="0" fontId="64" fillId="0" borderId="36" xfId="38" applyNumberFormat="1" applyFont="1" applyBorder="1" applyProtection="1">
      <protection locked="0" hidden="1"/>
    </xf>
    <xf numFmtId="0" fontId="67" fillId="0" borderId="77" xfId="38" applyNumberFormat="1" applyFont="1" applyBorder="1" applyProtection="1">
      <protection locked="0" hidden="1"/>
    </xf>
    <xf numFmtId="0" fontId="67" fillId="0" borderId="77" xfId="0" applyFont="1" applyBorder="1" applyProtection="1">
      <protection locked="0" hidden="1"/>
    </xf>
    <xf numFmtId="0" fontId="60" fillId="0" borderId="48" xfId="0" applyFont="1" applyBorder="1" applyAlignment="1" applyProtection="1">
      <alignment vertical="top" textRotation="255"/>
      <protection locked="0" hidden="1"/>
    </xf>
    <xf numFmtId="38" fontId="67" fillId="24" borderId="49" xfId="38" applyFont="1" applyFill="1" applyBorder="1" applyAlignment="1" applyProtection="1">
      <alignment vertical="top" shrinkToFit="1"/>
      <protection hidden="1"/>
    </xf>
    <xf numFmtId="0" fontId="64" fillId="0" borderId="23" xfId="0" applyFont="1" applyBorder="1" applyAlignment="1" applyProtection="1">
      <alignment horizontal="center" vertical="center"/>
      <protection locked="0" hidden="1"/>
    </xf>
    <xf numFmtId="0" fontId="61" fillId="26" borderId="0" xfId="0" applyFont="1" applyFill="1" applyProtection="1">
      <protection hidden="1"/>
    </xf>
    <xf numFmtId="0" fontId="61" fillId="0" borderId="0" xfId="0" applyFont="1" applyProtection="1">
      <protection hidden="1"/>
    </xf>
    <xf numFmtId="178" fontId="65" fillId="26" borderId="94" xfId="38" applyNumberFormat="1" applyFont="1" applyFill="1" applyBorder="1" applyProtection="1">
      <protection hidden="1"/>
    </xf>
    <xf numFmtId="0" fontId="60" fillId="0" borderId="94" xfId="0" applyFont="1" applyBorder="1" applyProtection="1">
      <protection hidden="1"/>
    </xf>
    <xf numFmtId="0" fontId="61" fillId="0" borderId="94" xfId="0" applyFont="1" applyBorder="1" applyProtection="1">
      <protection hidden="1"/>
    </xf>
    <xf numFmtId="178" fontId="65" fillId="26" borderId="95" xfId="38" applyNumberFormat="1" applyFont="1" applyFill="1" applyBorder="1" applyProtection="1">
      <protection hidden="1"/>
    </xf>
    <xf numFmtId="0" fontId="60" fillId="0" borderId="95" xfId="0" applyFont="1" applyBorder="1" applyProtection="1">
      <protection hidden="1"/>
    </xf>
    <xf numFmtId="0" fontId="61" fillId="0" borderId="95" xfId="0" applyFont="1" applyBorder="1" applyProtection="1">
      <protection hidden="1"/>
    </xf>
    <xf numFmtId="0" fontId="69" fillId="0" borderId="0" xfId="0" applyFont="1" applyProtection="1">
      <protection locked="0" hidden="1"/>
    </xf>
    <xf numFmtId="0" fontId="62" fillId="0" borderId="34" xfId="0" applyFont="1" applyBorder="1" applyAlignment="1" applyProtection="1">
      <alignment horizontal="center"/>
      <protection locked="0" hidden="1"/>
    </xf>
    <xf numFmtId="56" fontId="65" fillId="0" borderId="78" xfId="0" applyNumberFormat="1" applyFont="1" applyBorder="1" applyAlignment="1" applyProtection="1">
      <alignment shrinkToFit="1"/>
      <protection locked="0" hidden="1"/>
    </xf>
    <xf numFmtId="178" fontId="64" fillId="0" borderId="87" xfId="0" applyNumberFormat="1" applyFont="1" applyBorder="1" applyProtection="1">
      <protection locked="0" hidden="1"/>
    </xf>
    <xf numFmtId="178" fontId="64" fillId="0" borderId="81" xfId="0" applyNumberFormat="1" applyFont="1" applyBorder="1" applyProtection="1">
      <protection locked="0" hidden="1"/>
    </xf>
    <xf numFmtId="178" fontId="63" fillId="0" borderId="70" xfId="0" applyNumberFormat="1" applyFont="1" applyBorder="1" applyAlignment="1" applyProtection="1">
      <alignment horizontal="center"/>
      <protection locked="0" hidden="1"/>
    </xf>
    <xf numFmtId="178" fontId="63" fillId="0" borderId="70" xfId="0" quotePrefix="1" applyNumberFormat="1" applyFont="1" applyBorder="1" applyAlignment="1" applyProtection="1">
      <alignment horizontal="center"/>
      <protection locked="0" hidden="1"/>
    </xf>
    <xf numFmtId="178" fontId="62" fillId="0" borderId="70" xfId="0" applyNumberFormat="1" applyFont="1" applyBorder="1" applyProtection="1">
      <protection locked="0" hidden="1"/>
    </xf>
    <xf numFmtId="178" fontId="62" fillId="0" borderId="96" xfId="0" applyNumberFormat="1" applyFont="1" applyBorder="1" applyProtection="1">
      <protection locked="0" hidden="1"/>
    </xf>
    <xf numFmtId="178" fontId="62" fillId="0" borderId="97" xfId="38" applyNumberFormat="1" applyFont="1" applyBorder="1" applyProtection="1">
      <protection locked="0" hidden="1"/>
    </xf>
    <xf numFmtId="178" fontId="71" fillId="0" borderId="98" xfId="0" applyNumberFormat="1" applyFont="1" applyBorder="1" applyProtection="1">
      <protection locked="0" hidden="1"/>
    </xf>
    <xf numFmtId="0" fontId="68" fillId="0" borderId="48" xfId="0" applyFont="1" applyBorder="1" applyAlignment="1">
      <alignment horizontal="center" vertical="top"/>
    </xf>
    <xf numFmtId="178" fontId="64" fillId="0" borderId="87" xfId="0" applyNumberFormat="1" applyFont="1" applyBorder="1" applyAlignment="1" applyProtection="1">
      <alignment horizontal="right" shrinkToFit="1"/>
      <protection locked="0" hidden="1"/>
    </xf>
    <xf numFmtId="178" fontId="64" fillId="0" borderId="87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81" xfId="0" quotePrefix="1" applyNumberFormat="1" applyFont="1" applyBorder="1" applyAlignment="1" applyProtection="1">
      <alignment horizontal="right" shrinkToFit="1"/>
      <protection locked="0" hidden="1"/>
    </xf>
    <xf numFmtId="0" fontId="64" fillId="0" borderId="48" xfId="0" applyFont="1" applyBorder="1" applyAlignment="1" applyProtection="1">
      <alignment horizontal="center"/>
      <protection locked="0" hidden="1"/>
    </xf>
    <xf numFmtId="38" fontId="67" fillId="24" borderId="49" xfId="38" applyFont="1" applyFill="1" applyBorder="1" applyAlignment="1" applyProtection="1">
      <alignment vertical="top" shrinkToFit="1"/>
      <protection locked="0" hidden="1"/>
    </xf>
    <xf numFmtId="0" fontId="66" fillId="0" borderId="0" xfId="0" applyFont="1" applyProtection="1">
      <protection locked="0" hidden="1"/>
    </xf>
    <xf numFmtId="0" fontId="52" fillId="0" borderId="99" xfId="0" quotePrefix="1" applyFont="1" applyBorder="1" applyAlignment="1" applyProtection="1">
      <alignment horizontal="center"/>
      <protection locked="0" hidden="1"/>
    </xf>
    <xf numFmtId="0" fontId="52" fillId="0" borderId="70" xfId="0" quotePrefix="1" applyFont="1" applyBorder="1" applyAlignment="1" applyProtection="1">
      <alignment horizontal="center"/>
      <protection locked="0" hidden="1"/>
    </xf>
    <xf numFmtId="0" fontId="62" fillId="0" borderId="30" xfId="0" applyFont="1" applyBorder="1" applyAlignment="1" applyProtection="1">
      <alignment horizontal="center"/>
      <protection locked="0" hidden="1"/>
    </xf>
    <xf numFmtId="0" fontId="63" fillId="0" borderId="93" xfId="0" applyFont="1" applyBorder="1" applyAlignment="1" applyProtection="1">
      <alignment horizontal="center"/>
      <protection locked="0" hidden="1"/>
    </xf>
    <xf numFmtId="56" fontId="65" fillId="0" borderId="81" xfId="0" applyNumberFormat="1" applyFont="1" applyBorder="1" applyAlignment="1" applyProtection="1">
      <alignment shrinkToFit="1"/>
      <protection locked="0" hidden="1"/>
    </xf>
    <xf numFmtId="0" fontId="63" fillId="0" borderId="88" xfId="0" applyFont="1" applyBorder="1" applyAlignment="1" applyProtection="1">
      <alignment horizontal="center"/>
      <protection locked="0" hidden="1"/>
    </xf>
    <xf numFmtId="56" fontId="65" fillId="0" borderId="86" xfId="0" applyNumberFormat="1" applyFont="1" applyBorder="1" applyAlignment="1" applyProtection="1">
      <alignment shrinkToFit="1"/>
      <protection locked="0" hidden="1"/>
    </xf>
    <xf numFmtId="178" fontId="64" fillId="0" borderId="100" xfId="0" applyNumberFormat="1" applyFont="1" applyBorder="1" applyAlignment="1" applyProtection="1">
      <alignment shrinkToFit="1"/>
      <protection hidden="1"/>
    </xf>
    <xf numFmtId="178" fontId="64" fillId="0" borderId="91" xfId="0" applyNumberFormat="1" applyFont="1" applyBorder="1" applyProtection="1">
      <protection hidden="1"/>
    </xf>
    <xf numFmtId="56" fontId="65" fillId="0" borderId="82" xfId="0" applyNumberFormat="1" applyFont="1" applyBorder="1" applyAlignment="1" applyProtection="1">
      <alignment shrinkToFit="1"/>
      <protection locked="0" hidden="1"/>
    </xf>
    <xf numFmtId="178" fontId="64" fillId="0" borderId="101" xfId="0" applyNumberFormat="1" applyFont="1" applyBorder="1" applyAlignment="1" applyProtection="1">
      <alignment shrinkToFit="1"/>
      <protection hidden="1"/>
    </xf>
    <xf numFmtId="178" fontId="64" fillId="0" borderId="69" xfId="0" applyNumberFormat="1" applyFont="1" applyBorder="1" applyAlignment="1" applyProtection="1">
      <alignment shrinkToFit="1"/>
      <protection hidden="1"/>
    </xf>
    <xf numFmtId="178" fontId="64" fillId="0" borderId="102" xfId="0" applyNumberFormat="1" applyFont="1" applyBorder="1" applyAlignment="1" applyProtection="1">
      <alignment shrinkToFit="1"/>
      <protection hidden="1"/>
    </xf>
    <xf numFmtId="178" fontId="64" fillId="0" borderId="103" xfId="38" applyNumberFormat="1" applyFont="1" applyBorder="1" applyProtection="1">
      <protection hidden="1"/>
    </xf>
    <xf numFmtId="0" fontId="65" fillId="0" borderId="80" xfId="0" applyFont="1" applyBorder="1" applyAlignment="1" applyProtection="1">
      <alignment shrinkToFit="1"/>
      <protection locked="0" hidden="1"/>
    </xf>
    <xf numFmtId="0" fontId="65" fillId="0" borderId="78" xfId="0" applyFont="1" applyBorder="1" applyAlignment="1" applyProtection="1">
      <alignment shrinkToFit="1"/>
      <protection locked="0" hidden="1"/>
    </xf>
    <xf numFmtId="0" fontId="65" fillId="0" borderId="82" xfId="0" applyFont="1" applyBorder="1" applyAlignment="1" applyProtection="1">
      <alignment shrinkToFit="1"/>
      <protection locked="0" hidden="1"/>
    </xf>
    <xf numFmtId="0" fontId="65" fillId="0" borderId="78" xfId="0" applyFont="1" applyBorder="1" applyProtection="1">
      <protection locked="0" hidden="1"/>
    </xf>
    <xf numFmtId="0" fontId="65" fillId="0" borderId="80" xfId="0" applyFont="1" applyBorder="1" applyProtection="1">
      <protection locked="0" hidden="1"/>
    </xf>
    <xf numFmtId="178" fontId="64" fillId="0" borderId="104" xfId="0" applyNumberFormat="1" applyFont="1" applyBorder="1" applyAlignment="1" applyProtection="1">
      <alignment shrinkToFit="1"/>
      <protection hidden="1"/>
    </xf>
    <xf numFmtId="56" fontId="65" fillId="0" borderId="80" xfId="0" applyNumberFormat="1" applyFont="1" applyBorder="1" applyAlignment="1" applyProtection="1">
      <alignment shrinkToFit="1"/>
      <protection hidden="1"/>
    </xf>
    <xf numFmtId="178" fontId="65" fillId="0" borderId="81" xfId="0" quotePrefix="1" applyNumberFormat="1" applyFont="1" applyBorder="1" applyAlignment="1" applyProtection="1">
      <alignment horizontal="right" shrinkToFit="1"/>
      <protection hidden="1"/>
    </xf>
    <xf numFmtId="56" fontId="65" fillId="0" borderId="80" xfId="0" applyNumberFormat="1" applyFont="1" applyBorder="1" applyProtection="1">
      <protection hidden="1"/>
    </xf>
    <xf numFmtId="178" fontId="66" fillId="0" borderId="83" xfId="38" applyNumberFormat="1" applyFont="1" applyBorder="1" applyProtection="1">
      <protection hidden="1"/>
    </xf>
    <xf numFmtId="38" fontId="64" fillId="0" borderId="49" xfId="38" applyFont="1" applyBorder="1" applyProtection="1">
      <protection locked="0" hidden="1"/>
    </xf>
    <xf numFmtId="178" fontId="64" fillId="0" borderId="93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36" xfId="38" applyNumberFormat="1" applyFont="1" applyBorder="1" applyProtection="1">
      <protection locked="0" hidden="1"/>
    </xf>
    <xf numFmtId="178" fontId="66" fillId="0" borderId="59" xfId="38" applyNumberFormat="1" applyFont="1" applyBorder="1" applyProtection="1">
      <protection locked="0" hidden="1"/>
    </xf>
    <xf numFmtId="178" fontId="64" fillId="0" borderId="75" xfId="0" quotePrefix="1" applyNumberFormat="1" applyFont="1" applyBorder="1" applyAlignment="1" applyProtection="1">
      <alignment horizontal="right" shrinkToFit="1"/>
      <protection locked="0" hidden="1"/>
    </xf>
    <xf numFmtId="178" fontId="64" fillId="0" borderId="75" xfId="0" applyNumberFormat="1" applyFont="1" applyBorder="1" applyProtection="1">
      <protection locked="0" hidden="1"/>
    </xf>
    <xf numFmtId="0" fontId="65" fillId="0" borderId="80" xfId="0" applyFont="1" applyBorder="1" applyProtection="1">
      <protection hidden="1"/>
    </xf>
    <xf numFmtId="56" fontId="65" fillId="0" borderId="86" xfId="0" applyNumberFormat="1" applyFont="1" applyBorder="1" applyProtection="1">
      <protection locked="0" hidden="1"/>
    </xf>
    <xf numFmtId="56" fontId="65" fillId="0" borderId="82" xfId="0" applyNumberFormat="1" applyFont="1" applyBorder="1" applyProtection="1"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0" fontId="60" fillId="0" borderId="0" xfId="0" applyFont="1" applyProtection="1">
      <protection locked="0"/>
    </xf>
    <xf numFmtId="178" fontId="6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176" fontId="53" fillId="25" borderId="105" xfId="48" applyNumberFormat="1" applyFont="1" applyFill="1" applyBorder="1" applyProtection="1">
      <protection hidden="1"/>
    </xf>
    <xf numFmtId="178" fontId="64" fillId="0" borderId="68" xfId="0" applyNumberFormat="1" applyFont="1" applyBorder="1" applyAlignment="1" applyProtection="1">
      <alignment shrinkToFit="1"/>
      <protection hidden="1"/>
    </xf>
    <xf numFmtId="56" fontId="65" fillId="0" borderId="81" xfId="0" quotePrefix="1" applyNumberFormat="1" applyFont="1" applyBorder="1" applyAlignment="1" applyProtection="1">
      <alignment horizontal="left" shrinkToFit="1"/>
      <protection locked="0" hidden="1"/>
    </xf>
    <xf numFmtId="0" fontId="27" fillId="0" borderId="14" xfId="0" applyFont="1" applyBorder="1" applyAlignment="1" applyProtection="1">
      <alignment horizontal="right" vertical="center"/>
      <protection locked="0" hidden="1"/>
    </xf>
    <xf numFmtId="0" fontId="27" fillId="0" borderId="0" xfId="0" applyFont="1" applyAlignment="1" applyProtection="1">
      <alignment horizontal="right" vertical="center"/>
      <protection locked="0" hidden="1"/>
    </xf>
    <xf numFmtId="56" fontId="65" fillId="0" borderId="92" xfId="0" applyNumberFormat="1" applyFont="1" applyBorder="1" applyAlignment="1" applyProtection="1">
      <alignment shrinkToFit="1"/>
      <protection locked="0" hidden="1"/>
    </xf>
    <xf numFmtId="56" fontId="65" fillId="0" borderId="91" xfId="0" applyNumberFormat="1" applyFont="1" applyBorder="1" applyProtection="1">
      <protection locked="0" hidden="1"/>
    </xf>
    <xf numFmtId="56" fontId="65" fillId="0" borderId="92" xfId="0" applyNumberFormat="1" applyFont="1" applyBorder="1" applyProtection="1">
      <protection locked="0" hidden="1"/>
    </xf>
    <xf numFmtId="178" fontId="64" fillId="0" borderId="88" xfId="0" applyNumberFormat="1" applyFont="1" applyBorder="1" applyAlignment="1" applyProtection="1">
      <alignment horizontal="left"/>
      <protection locked="0" hidden="1"/>
    </xf>
    <xf numFmtId="178" fontId="66" fillId="0" borderId="106" xfId="38" applyNumberFormat="1" applyFont="1" applyBorder="1" applyProtection="1">
      <protection locked="0" hidden="1"/>
    </xf>
    <xf numFmtId="0" fontId="62" fillId="0" borderId="35" xfId="0" applyFont="1" applyBorder="1" applyProtection="1">
      <protection locked="0" hidden="1"/>
    </xf>
    <xf numFmtId="0" fontId="62" fillId="0" borderId="53" xfId="0" applyFont="1" applyBorder="1" applyProtection="1">
      <protection locked="0" hidden="1"/>
    </xf>
    <xf numFmtId="0" fontId="62" fillId="0" borderId="34" xfId="0" applyFont="1" applyBorder="1" applyProtection="1">
      <protection locked="0" hidden="1"/>
    </xf>
    <xf numFmtId="14" fontId="65" fillId="0" borderId="80" xfId="0" applyNumberFormat="1" applyFont="1" applyBorder="1" applyAlignment="1" applyProtection="1">
      <alignment shrinkToFit="1"/>
      <protection locked="0" hidden="1"/>
    </xf>
    <xf numFmtId="14" fontId="65" fillId="0" borderId="80" xfId="0" applyNumberFormat="1" applyFont="1" applyBorder="1" applyProtection="1">
      <protection locked="0" hidden="1"/>
    </xf>
    <xf numFmtId="14" fontId="52" fillId="0" borderId="28" xfId="0" applyNumberFormat="1" applyFont="1" applyBorder="1" applyAlignment="1" applyProtection="1">
      <alignment vertical="top"/>
      <protection hidden="1"/>
    </xf>
    <xf numFmtId="0" fontId="65" fillId="0" borderId="82" xfId="0" applyFont="1" applyBorder="1" applyProtection="1">
      <protection locked="0" hidden="1"/>
    </xf>
    <xf numFmtId="0" fontId="65" fillId="0" borderId="82" xfId="0" applyFont="1" applyBorder="1" applyProtection="1">
      <protection hidden="1"/>
    </xf>
    <xf numFmtId="0" fontId="76" fillId="0" borderId="0" xfId="0" applyFont="1" applyAlignment="1" applyProtection="1">
      <alignment vertical="center"/>
      <protection locked="0" hidden="1"/>
    </xf>
    <xf numFmtId="0" fontId="78" fillId="0" borderId="0" xfId="0" applyFont="1" applyProtection="1">
      <protection locked="0" hidden="1"/>
    </xf>
    <xf numFmtId="0" fontId="72" fillId="0" borderId="0" xfId="0" applyFont="1" applyProtection="1">
      <protection locked="0" hidden="1"/>
    </xf>
    <xf numFmtId="178" fontId="64" fillId="0" borderId="107" xfId="0" applyNumberFormat="1" applyFont="1" applyBorder="1" applyAlignment="1" applyProtection="1">
      <alignment shrinkToFit="1"/>
      <protection hidden="1"/>
    </xf>
    <xf numFmtId="0" fontId="0" fillId="0" borderId="108" xfId="0" applyBorder="1" applyProtection="1">
      <protection locked="0" hidden="1"/>
    </xf>
    <xf numFmtId="176" fontId="51" fillId="25" borderId="26" xfId="48" applyNumberFormat="1" applyFont="1" applyFill="1" applyBorder="1" applyProtection="1">
      <protection hidden="1"/>
    </xf>
    <xf numFmtId="0" fontId="63" fillId="0" borderId="85" xfId="0" applyFont="1" applyBorder="1" applyAlignment="1" applyProtection="1">
      <alignment horizontal="center"/>
      <protection locked="0" hidden="1"/>
    </xf>
    <xf numFmtId="184" fontId="45" fillId="0" borderId="0" xfId="0" applyNumberFormat="1" applyFont="1" applyProtection="1">
      <protection locked="0" hidden="1"/>
    </xf>
    <xf numFmtId="184" fontId="75" fillId="0" borderId="0" xfId="0" applyNumberFormat="1" applyFont="1" applyAlignment="1" applyProtection="1">
      <alignment horizontal="center" vertical="center" shrinkToFit="1"/>
      <protection locked="0" hidden="1"/>
    </xf>
    <xf numFmtId="0" fontId="77" fillId="0" borderId="0" xfId="0" applyFont="1" applyProtection="1">
      <protection locked="0" hidden="1"/>
    </xf>
    <xf numFmtId="185" fontId="40" fillId="24" borderId="17" xfId="0" applyNumberFormat="1" applyFont="1" applyFill="1" applyBorder="1" applyAlignment="1" applyProtection="1">
      <alignment horizontal="centerContinuous" vertical="center"/>
      <protection locked="0" hidden="1"/>
    </xf>
    <xf numFmtId="178" fontId="74" fillId="0" borderId="78" xfId="0" applyNumberFormat="1" applyFont="1" applyBorder="1" applyAlignment="1" applyProtection="1">
      <alignment shrinkToFit="1"/>
      <protection hidden="1"/>
    </xf>
    <xf numFmtId="178" fontId="64" fillId="0" borderId="109" xfId="0" applyNumberFormat="1" applyFont="1" applyBorder="1" applyAlignment="1" applyProtection="1">
      <alignment shrinkToFit="1"/>
      <protection hidden="1"/>
    </xf>
    <xf numFmtId="178" fontId="64" fillId="0" borderId="109" xfId="0" applyNumberFormat="1" applyFont="1" applyBorder="1" applyProtection="1">
      <protection hidden="1"/>
    </xf>
    <xf numFmtId="178" fontId="66" fillId="0" borderId="110" xfId="38" applyNumberFormat="1" applyFont="1" applyBorder="1" applyProtection="1">
      <protection locked="0" hidden="1"/>
    </xf>
    <xf numFmtId="56" fontId="65" fillId="0" borderId="74" xfId="0" applyNumberFormat="1" applyFont="1" applyBorder="1" applyAlignment="1" applyProtection="1">
      <alignment shrinkToFit="1"/>
      <protection locked="0" hidden="1"/>
    </xf>
    <xf numFmtId="178" fontId="66" fillId="0" borderId="79" xfId="38" applyNumberFormat="1" applyFont="1" applyFill="1" applyBorder="1" applyProtection="1">
      <protection locked="0" hidden="1"/>
    </xf>
    <xf numFmtId="0" fontId="60" fillId="0" borderId="111" xfId="0" applyFont="1" applyBorder="1" applyProtection="1">
      <protection locked="0" hidden="1"/>
    </xf>
    <xf numFmtId="178" fontId="66" fillId="0" borderId="86" xfId="38" applyNumberFormat="1" applyFont="1" applyBorder="1" applyProtection="1">
      <protection locked="0" hidden="1"/>
    </xf>
    <xf numFmtId="178" fontId="64" fillId="0" borderId="92" xfId="0" applyNumberFormat="1" applyFont="1" applyBorder="1" applyAlignment="1" applyProtection="1">
      <alignment shrinkToFit="1"/>
      <protection locked="0" hidden="1"/>
    </xf>
    <xf numFmtId="56" fontId="65" fillId="0" borderId="88" xfId="0" applyNumberFormat="1" applyFont="1" applyBorder="1" applyAlignment="1" applyProtection="1">
      <alignment shrinkToFit="1"/>
      <protection locked="0" hidden="1"/>
    </xf>
    <xf numFmtId="0" fontId="63" fillId="0" borderId="89" xfId="0" applyFont="1" applyBorder="1" applyAlignment="1" applyProtection="1">
      <alignment horizontal="center"/>
      <protection locked="0" hidden="1"/>
    </xf>
    <xf numFmtId="56" fontId="65" fillId="0" borderId="113" xfId="0" applyNumberFormat="1" applyFont="1" applyBorder="1" applyAlignment="1" applyProtection="1">
      <alignment shrinkToFit="1"/>
      <protection locked="0" hidden="1"/>
    </xf>
    <xf numFmtId="178" fontId="64" fillId="0" borderId="114" xfId="0" applyNumberFormat="1" applyFont="1" applyBorder="1" applyAlignment="1" applyProtection="1">
      <alignment shrinkToFit="1"/>
      <protection hidden="1"/>
    </xf>
    <xf numFmtId="178" fontId="64" fillId="0" borderId="115" xfId="38" applyNumberFormat="1" applyFont="1" applyBorder="1" applyProtection="1">
      <protection hidden="1"/>
    </xf>
    <xf numFmtId="178" fontId="66" fillId="0" borderId="116" xfId="38" applyNumberFormat="1" applyFont="1" applyBorder="1" applyProtection="1">
      <protection locked="0" hidden="1"/>
    </xf>
    <xf numFmtId="56" fontId="65" fillId="0" borderId="117" xfId="0" applyNumberFormat="1" applyFont="1" applyBorder="1" applyAlignment="1" applyProtection="1">
      <alignment shrinkToFit="1"/>
      <protection locked="0" hidden="1"/>
    </xf>
    <xf numFmtId="178" fontId="64" fillId="0" borderId="118" xfId="0" applyNumberFormat="1" applyFont="1" applyBorder="1" applyAlignment="1" applyProtection="1">
      <alignment shrinkToFit="1"/>
      <protection hidden="1"/>
    </xf>
    <xf numFmtId="178" fontId="64" fillId="0" borderId="119" xfId="38" applyNumberFormat="1" applyFont="1" applyBorder="1" applyProtection="1">
      <protection hidden="1"/>
    </xf>
    <xf numFmtId="178" fontId="66" fillId="0" borderId="120" xfId="38" applyNumberFormat="1" applyFont="1" applyBorder="1" applyProtection="1">
      <protection locked="0" hidden="1"/>
    </xf>
    <xf numFmtId="0" fontId="65" fillId="0" borderId="121" xfId="0" applyFont="1" applyBorder="1" applyProtection="1">
      <protection locked="0" hidden="1"/>
    </xf>
    <xf numFmtId="178" fontId="64" fillId="0" borderId="122" xfId="0" applyNumberFormat="1" applyFont="1" applyBorder="1" applyAlignment="1" applyProtection="1">
      <alignment shrinkToFit="1"/>
      <protection hidden="1"/>
    </xf>
    <xf numFmtId="178" fontId="64" fillId="0" borderId="122" xfId="0" applyNumberFormat="1" applyFont="1" applyBorder="1" applyProtection="1">
      <protection hidden="1"/>
    </xf>
    <xf numFmtId="178" fontId="66" fillId="0" borderId="123" xfId="38" applyNumberFormat="1" applyFont="1" applyBorder="1" applyProtection="1">
      <protection locked="0" hidden="1"/>
    </xf>
    <xf numFmtId="0" fontId="78" fillId="0" borderId="0" xfId="47" applyFont="1" applyProtection="1">
      <protection locked="0" hidden="1"/>
    </xf>
    <xf numFmtId="178" fontId="64" fillId="0" borderId="104" xfId="0" applyNumberFormat="1" applyFont="1" applyBorder="1" applyProtection="1">
      <protection hidden="1"/>
    </xf>
    <xf numFmtId="56" fontId="65" fillId="0" borderId="124" xfId="0" applyNumberFormat="1" applyFont="1" applyBorder="1" applyAlignment="1" applyProtection="1">
      <alignment shrinkToFit="1"/>
      <protection locked="0" hidden="1"/>
    </xf>
    <xf numFmtId="178" fontId="64" fillId="0" borderId="125" xfId="0" applyNumberFormat="1" applyFont="1" applyBorder="1" applyAlignment="1" applyProtection="1">
      <alignment shrinkToFit="1"/>
      <protection hidden="1"/>
    </xf>
    <xf numFmtId="0" fontId="60" fillId="0" borderId="126" xfId="0" applyFont="1" applyBorder="1" applyProtection="1">
      <protection locked="0" hidden="1"/>
    </xf>
    <xf numFmtId="0" fontId="65" fillId="0" borderId="92" xfId="0" applyFont="1" applyBorder="1" applyProtection="1">
      <protection locked="0" hidden="1"/>
    </xf>
    <xf numFmtId="0" fontId="63" fillId="0" borderId="90" xfId="0" applyFont="1" applyBorder="1" applyAlignment="1" applyProtection="1">
      <alignment horizontal="center"/>
      <protection locked="0" hidden="1"/>
    </xf>
    <xf numFmtId="178" fontId="64" fillId="0" borderId="127" xfId="38" applyNumberFormat="1" applyFont="1" applyBorder="1" applyProtection="1">
      <protection hidden="1"/>
    </xf>
    <xf numFmtId="178" fontId="64" fillId="0" borderId="88" xfId="0" applyNumberFormat="1" applyFont="1" applyBorder="1" applyAlignment="1" applyProtection="1">
      <alignment shrinkToFit="1"/>
      <protection hidden="1"/>
    </xf>
    <xf numFmtId="56" fontId="65" fillId="0" borderId="130" xfId="0" applyNumberFormat="1" applyFont="1" applyBorder="1" applyAlignment="1" applyProtection="1">
      <alignment shrinkToFit="1"/>
      <protection locked="0" hidden="1"/>
    </xf>
    <xf numFmtId="178" fontId="64" fillId="0" borderId="131" xfId="0" applyNumberFormat="1" applyFont="1" applyBorder="1" applyAlignment="1" applyProtection="1">
      <alignment shrinkToFit="1"/>
      <protection hidden="1"/>
    </xf>
    <xf numFmtId="178" fontId="64" fillId="0" borderId="132" xfId="38" applyNumberFormat="1" applyFont="1" applyBorder="1" applyProtection="1">
      <protection hidden="1"/>
    </xf>
    <xf numFmtId="0" fontId="63" fillId="0" borderId="84" xfId="0" applyFont="1" applyBorder="1" applyAlignment="1" applyProtection="1">
      <alignment horizontal="center"/>
      <protection locked="0" hidden="1"/>
    </xf>
    <xf numFmtId="178" fontId="66" fillId="0" borderId="52" xfId="38" applyNumberFormat="1" applyFont="1" applyBorder="1" applyProtection="1">
      <protection locked="0" hidden="1"/>
    </xf>
    <xf numFmtId="178" fontId="64" fillId="0" borderId="133" xfId="0" applyNumberFormat="1" applyFont="1" applyBorder="1" applyProtection="1">
      <protection hidden="1"/>
    </xf>
    <xf numFmtId="176" fontId="53" fillId="25" borderId="134" xfId="48" applyNumberFormat="1" applyFont="1" applyFill="1" applyBorder="1" applyProtection="1">
      <protection hidden="1"/>
    </xf>
    <xf numFmtId="0" fontId="52" fillId="0" borderId="112" xfId="32" applyFont="1" applyBorder="1" applyAlignment="1" applyProtection="1">
      <alignment horizontal="center"/>
      <protection hidden="1"/>
    </xf>
    <xf numFmtId="0" fontId="51" fillId="0" borderId="29" xfId="48" applyFont="1" applyBorder="1" applyAlignment="1" applyProtection="1">
      <alignment horizontal="left"/>
      <protection hidden="1"/>
    </xf>
    <xf numFmtId="0" fontId="0" fillId="25" borderId="29" xfId="0" applyFill="1" applyBorder="1" applyProtection="1">
      <protection hidden="1"/>
    </xf>
    <xf numFmtId="176" fontId="53" fillId="25" borderId="135" xfId="48" applyNumberFormat="1" applyFont="1" applyFill="1" applyBorder="1" applyProtection="1">
      <protection hidden="1"/>
    </xf>
    <xf numFmtId="176" fontId="53" fillId="25" borderId="136" xfId="48" applyNumberFormat="1" applyFont="1" applyFill="1" applyBorder="1" applyProtection="1">
      <protection hidden="1"/>
    </xf>
    <xf numFmtId="176" fontId="53" fillId="25" borderId="137" xfId="48" applyNumberFormat="1" applyFont="1" applyFill="1" applyBorder="1" applyProtection="1">
      <protection hidden="1"/>
    </xf>
    <xf numFmtId="176" fontId="53" fillId="25" borderId="138" xfId="48" applyNumberFormat="1" applyFont="1" applyFill="1" applyBorder="1" applyProtection="1">
      <protection hidden="1"/>
    </xf>
    <xf numFmtId="176" fontId="53" fillId="25" borderId="139" xfId="48" applyNumberFormat="1" applyFont="1" applyFill="1" applyBorder="1" applyProtection="1">
      <protection hidden="1"/>
    </xf>
    <xf numFmtId="176" fontId="53" fillId="25" borderId="14" xfId="48" applyNumberFormat="1" applyFont="1" applyFill="1" applyBorder="1" applyProtection="1">
      <protection hidden="1"/>
    </xf>
    <xf numFmtId="0" fontId="51" fillId="26" borderId="23" xfId="48" applyFont="1" applyFill="1" applyBorder="1" applyAlignment="1" applyProtection="1">
      <alignment horizontal="center"/>
      <protection hidden="1"/>
    </xf>
    <xf numFmtId="176" fontId="53" fillId="25" borderId="140" xfId="48" applyNumberFormat="1" applyFont="1" applyFill="1" applyBorder="1" applyProtection="1">
      <protection hidden="1"/>
    </xf>
    <xf numFmtId="176" fontId="53" fillId="25" borderId="141" xfId="48" applyNumberFormat="1" applyFont="1" applyFill="1" applyBorder="1" applyProtection="1">
      <protection hidden="1"/>
    </xf>
    <xf numFmtId="176" fontId="53" fillId="25" borderId="142" xfId="48" applyNumberFormat="1" applyFont="1" applyFill="1" applyBorder="1" applyProtection="1">
      <protection hidden="1"/>
    </xf>
    <xf numFmtId="178" fontId="64" fillId="0" borderId="143" xfId="0" applyNumberFormat="1" applyFont="1" applyBorder="1" applyAlignment="1" applyProtection="1">
      <alignment shrinkToFit="1"/>
      <protection hidden="1"/>
    </xf>
    <xf numFmtId="178" fontId="65" fillId="0" borderId="81" xfId="0" quotePrefix="1" applyNumberFormat="1" applyFont="1" applyBorder="1" applyAlignment="1" applyProtection="1">
      <alignment shrinkToFit="1"/>
      <protection locked="0" hidden="1"/>
    </xf>
    <xf numFmtId="0" fontId="64" fillId="0" borderId="144" xfId="0" applyFont="1" applyBorder="1" applyProtection="1">
      <protection locked="0" hidden="1"/>
    </xf>
    <xf numFmtId="0" fontId="64" fillId="0" borderId="145" xfId="0" applyFont="1" applyBorder="1" applyProtection="1">
      <protection locked="0" hidden="1"/>
    </xf>
    <xf numFmtId="0" fontId="64" fillId="0" borderId="146" xfId="0" applyFont="1" applyBorder="1" applyProtection="1">
      <protection locked="0" hidden="1"/>
    </xf>
    <xf numFmtId="0" fontId="64" fillId="0" borderId="114" xfId="0" applyFont="1" applyBorder="1" applyProtection="1">
      <protection locked="0" hidden="1"/>
    </xf>
    <xf numFmtId="178" fontId="64" fillId="0" borderId="134" xfId="0" applyNumberFormat="1" applyFont="1" applyBorder="1" applyAlignment="1" applyProtection="1">
      <alignment shrinkToFit="1"/>
      <protection hidden="1"/>
    </xf>
    <xf numFmtId="178" fontId="64" fillId="0" borderId="12" xfId="0" applyNumberFormat="1" applyFont="1" applyBorder="1" applyAlignment="1" applyProtection="1">
      <alignment shrinkToFit="1"/>
      <protection hidden="1"/>
    </xf>
    <xf numFmtId="0" fontId="29" fillId="0" borderId="14" xfId="0" applyFont="1" applyBorder="1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/>
      <protection locked="0" hidden="1"/>
    </xf>
    <xf numFmtId="0" fontId="28" fillId="0" borderId="15" xfId="0" applyFont="1" applyBorder="1" applyAlignment="1" applyProtection="1">
      <alignment horizontal="center"/>
      <protection locked="0" hidden="1"/>
    </xf>
    <xf numFmtId="0" fontId="51" fillId="26" borderId="22" xfId="48" applyFont="1" applyFill="1" applyBorder="1" applyAlignment="1" applyProtection="1">
      <alignment horizontal="center"/>
      <protection hidden="1"/>
    </xf>
    <xf numFmtId="0" fontId="51" fillId="26" borderId="26" xfId="48" applyFont="1" applyFill="1" applyBorder="1" applyAlignment="1" applyProtection="1">
      <alignment horizontal="center"/>
      <protection hidden="1"/>
    </xf>
    <xf numFmtId="176" fontId="53" fillId="25" borderId="128" xfId="48" applyNumberFormat="1" applyFont="1" applyFill="1" applyBorder="1" applyProtection="1">
      <protection hidden="1"/>
    </xf>
    <xf numFmtId="0" fontId="0" fillId="25" borderId="45" xfId="0" applyFill="1" applyBorder="1" applyProtection="1">
      <protection hidden="1"/>
    </xf>
    <xf numFmtId="176" fontId="53" fillId="25" borderId="129" xfId="48" applyNumberFormat="1" applyFont="1" applyFill="1" applyBorder="1" applyProtection="1">
      <protection hidden="1"/>
    </xf>
    <xf numFmtId="0" fontId="0" fillId="25" borderId="52" xfId="0" applyFill="1" applyBorder="1" applyProtection="1">
      <protection hidden="1"/>
    </xf>
    <xf numFmtId="0" fontId="0" fillId="26" borderId="26" xfId="0" applyFill="1" applyBorder="1" applyProtection="1">
      <protection hidden="1"/>
    </xf>
    <xf numFmtId="0" fontId="10" fillId="0" borderId="22" xfId="32" applyBorder="1" applyAlignment="1" applyProtection="1">
      <alignment horizontal="center" vertical="center"/>
      <protection hidden="1"/>
    </xf>
    <xf numFmtId="0" fontId="10" fillId="0" borderId="32" xfId="32" applyBorder="1" applyAlignment="1" applyProtection="1">
      <alignment horizontal="center" vertical="center"/>
      <protection hidden="1"/>
    </xf>
    <xf numFmtId="178" fontId="47" fillId="25" borderId="22" xfId="0" applyNumberFormat="1" applyFont="1" applyFill="1" applyBorder="1" applyAlignment="1" applyProtection="1">
      <alignment horizontal="left" vertical="center"/>
      <protection hidden="1"/>
    </xf>
    <xf numFmtId="178" fontId="0" fillId="25" borderId="2" xfId="0" applyNumberFormat="1" applyFill="1" applyBorder="1" applyAlignment="1" applyProtection="1">
      <alignment horizontal="left" vertical="center"/>
      <protection hidden="1"/>
    </xf>
    <xf numFmtId="178" fontId="0" fillId="25" borderId="26" xfId="0" applyNumberFormat="1" applyFill="1" applyBorder="1" applyAlignment="1" applyProtection="1">
      <alignment horizontal="left" vertical="center"/>
      <protection hidden="1"/>
    </xf>
    <xf numFmtId="0" fontId="0" fillId="0" borderId="22" xfId="0" applyBorder="1" applyAlignment="1" applyProtection="1">
      <alignment horizontal="distributed" vertical="center" justifyLastLine="1"/>
      <protection hidden="1"/>
    </xf>
    <xf numFmtId="0" fontId="0" fillId="0" borderId="26" xfId="0" applyBorder="1" applyAlignment="1" applyProtection="1">
      <alignment horizontal="distributed" vertical="center" justifyLastLine="1"/>
      <protection hidden="1"/>
    </xf>
    <xf numFmtId="0" fontId="53" fillId="0" borderId="44" xfId="48" applyFont="1" applyBorder="1" applyAlignment="1" applyProtection="1">
      <alignment horizontal="center" vertical="center"/>
      <protection hidden="1"/>
    </xf>
    <xf numFmtId="0" fontId="53" fillId="0" borderId="27" xfId="48" applyFont="1" applyBorder="1" applyAlignment="1" applyProtection="1">
      <alignment horizontal="center" vertical="center"/>
      <protection hidden="1"/>
    </xf>
    <xf numFmtId="0" fontId="0" fillId="0" borderId="30" xfId="0" applyBorder="1" applyProtection="1">
      <protection hidden="1"/>
    </xf>
    <xf numFmtId="176" fontId="51" fillId="0" borderId="99" xfId="48" applyNumberFormat="1" applyFont="1" applyBorder="1" applyAlignment="1" applyProtection="1">
      <alignment horizontal="center"/>
      <protection hidden="1"/>
    </xf>
    <xf numFmtId="176" fontId="51" fillId="0" borderId="28" xfId="48" applyNumberFormat="1" applyFont="1" applyBorder="1" applyAlignment="1" applyProtection="1">
      <alignment horizontal="center"/>
      <protection hidden="1"/>
    </xf>
    <xf numFmtId="0" fontId="0" fillId="0" borderId="63" xfId="0" applyBorder="1" applyProtection="1">
      <protection hidden="1"/>
    </xf>
    <xf numFmtId="0" fontId="53" fillId="0" borderId="30" xfId="48" applyFont="1" applyBorder="1" applyAlignment="1" applyProtection="1">
      <alignment horizontal="center" vertical="center"/>
      <protection hidden="1"/>
    </xf>
    <xf numFmtId="176" fontId="51" fillId="0" borderId="63" xfId="48" applyNumberFormat="1" applyFont="1" applyBorder="1" applyAlignment="1" applyProtection="1">
      <alignment horizontal="center"/>
      <protection hidden="1"/>
    </xf>
    <xf numFmtId="0" fontId="51" fillId="0" borderId="22" xfId="48" applyFont="1" applyBorder="1" applyAlignment="1" applyProtection="1">
      <alignment horizontal="center" vertical="center"/>
      <protection hidden="1"/>
    </xf>
    <xf numFmtId="0" fontId="9" fillId="0" borderId="32" xfId="0" applyFont="1" applyBorder="1" applyProtection="1">
      <protection hidden="1"/>
    </xf>
    <xf numFmtId="176" fontId="53" fillId="25" borderId="54" xfId="48" applyNumberFormat="1" applyFont="1" applyFill="1" applyBorder="1" applyProtection="1">
      <protection hidden="1"/>
    </xf>
    <xf numFmtId="0" fontId="0" fillId="0" borderId="72" xfId="0" applyBorder="1"/>
    <xf numFmtId="0" fontId="0" fillId="26" borderId="26" xfId="0" applyFill="1" applyBorder="1" applyAlignment="1" applyProtection="1">
      <alignment horizontal="center"/>
      <protection hidden="1"/>
    </xf>
    <xf numFmtId="176" fontId="53" fillId="25" borderId="35" xfId="48" applyNumberFormat="1" applyFont="1" applyFill="1" applyBorder="1" applyProtection="1">
      <protection hidden="1"/>
    </xf>
    <xf numFmtId="0" fontId="0" fillId="25" borderId="34" xfId="0" applyFill="1" applyBorder="1" applyProtection="1">
      <protection hidden="1"/>
    </xf>
    <xf numFmtId="176" fontId="53" fillId="25" borderId="38" xfId="48" applyNumberFormat="1" applyFont="1" applyFill="1" applyBorder="1" applyProtection="1">
      <protection hidden="1"/>
    </xf>
    <xf numFmtId="0" fontId="0" fillId="25" borderId="37" xfId="0" applyFill="1" applyBorder="1" applyProtection="1">
      <protection hidden="1"/>
    </xf>
    <xf numFmtId="185" fontId="48" fillId="0" borderId="22" xfId="0" applyNumberFormat="1" applyFont="1" applyBorder="1" applyAlignment="1" applyProtection="1">
      <alignment horizontal="center" vertical="center" justifyLastLine="1"/>
      <protection hidden="1"/>
    </xf>
    <xf numFmtId="185" fontId="48" fillId="0" borderId="26" xfId="0" applyNumberFormat="1" applyFont="1" applyBorder="1" applyAlignment="1" applyProtection="1">
      <alignment horizontal="center" vertical="center" justifyLastLine="1"/>
      <protection hidden="1"/>
    </xf>
    <xf numFmtId="185" fontId="48" fillId="0" borderId="22" xfId="0" applyNumberFormat="1" applyFont="1" applyBorder="1" applyAlignment="1" applyProtection="1">
      <alignment horizontal="center" vertical="center"/>
      <protection hidden="1"/>
    </xf>
    <xf numFmtId="185" fontId="0" fillId="0" borderId="26" xfId="0" applyNumberFormat="1" applyBorder="1" applyAlignment="1" applyProtection="1">
      <alignment vertical="center"/>
      <protection hidden="1"/>
    </xf>
    <xf numFmtId="181" fontId="49" fillId="25" borderId="22" xfId="0" applyNumberFormat="1" applyFont="1" applyFill="1" applyBorder="1" applyAlignment="1" applyProtection="1">
      <alignment horizontal="right" vertical="center"/>
      <protection hidden="1"/>
    </xf>
    <xf numFmtId="0" fontId="0" fillId="25" borderId="2" xfId="0" applyFill="1" applyBorder="1" applyAlignment="1" applyProtection="1">
      <alignment vertical="center"/>
      <protection hidden="1"/>
    </xf>
    <xf numFmtId="0" fontId="0" fillId="25" borderId="26" xfId="0" applyFill="1" applyBorder="1" applyAlignment="1" applyProtection="1">
      <alignment vertical="center"/>
      <protection hidden="1"/>
    </xf>
    <xf numFmtId="176" fontId="53" fillId="25" borderId="35" xfId="48" applyNumberFormat="1" applyFont="1" applyFill="1" applyBorder="1" applyAlignment="1" applyProtection="1">
      <alignment horizontal="center"/>
      <protection hidden="1"/>
    </xf>
    <xf numFmtId="176" fontId="53" fillId="25" borderId="34" xfId="48" applyNumberFormat="1" applyFont="1" applyFill="1" applyBorder="1" applyAlignment="1" applyProtection="1">
      <alignment horizontal="center"/>
      <protection hidden="1"/>
    </xf>
    <xf numFmtId="176" fontId="53" fillId="25" borderId="38" xfId="48" applyNumberFormat="1" applyFont="1" applyFill="1" applyBorder="1" applyAlignment="1" applyProtection="1">
      <alignment horizontal="center"/>
      <protection hidden="1"/>
    </xf>
    <xf numFmtId="176" fontId="53" fillId="25" borderId="37" xfId="48" applyNumberFormat="1" applyFont="1" applyFill="1" applyBorder="1" applyAlignment="1" applyProtection="1">
      <alignment horizontal="center"/>
      <protection hidden="1"/>
    </xf>
    <xf numFmtId="0" fontId="58" fillId="0" borderId="33" xfId="0" applyFont="1" applyBorder="1" applyAlignment="1" applyProtection="1">
      <alignment horizontal="center"/>
      <protection locked="0" hidden="1"/>
    </xf>
    <xf numFmtId="0" fontId="58" fillId="0" borderId="53" xfId="0" applyFont="1" applyBorder="1" applyAlignment="1" applyProtection="1">
      <alignment horizontal="center"/>
      <protection locked="0" hidden="1"/>
    </xf>
    <xf numFmtId="0" fontId="14" fillId="0" borderId="34" xfId="0" applyFont="1" applyBorder="1" applyAlignment="1" applyProtection="1">
      <alignment horizontal="center"/>
      <protection locked="0" hidden="1"/>
    </xf>
    <xf numFmtId="0" fontId="64" fillId="0" borderId="48" xfId="0" applyFont="1" applyBorder="1" applyAlignment="1" applyProtection="1">
      <alignment horizontal="center" vertical="top" textRotation="255" shrinkToFit="1"/>
      <protection locked="0" hidden="1"/>
    </xf>
    <xf numFmtId="0" fontId="64" fillId="0" borderId="44" xfId="0" applyFont="1" applyBorder="1" applyAlignment="1" applyProtection="1">
      <alignment horizontal="center"/>
      <protection locked="0" hidden="1"/>
    </xf>
    <xf numFmtId="0" fontId="64" fillId="0" borderId="50" xfId="0" applyFont="1" applyBorder="1" applyAlignment="1" applyProtection="1">
      <alignment horizontal="center"/>
      <protection locked="0" hidden="1"/>
    </xf>
    <xf numFmtId="0" fontId="64" fillId="0" borderId="25" xfId="0" applyFont="1" applyBorder="1" applyAlignment="1" applyProtection="1">
      <alignment horizontal="center"/>
      <protection locked="0" hidden="1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0" xfId="0" applyFont="1" applyAlignment="1" applyProtection="1">
      <alignment horizontal="center"/>
      <protection locked="0" hidden="1"/>
    </xf>
    <xf numFmtId="0" fontId="64" fillId="0" borderId="29" xfId="0" applyFont="1" applyBorder="1" applyAlignment="1" applyProtection="1">
      <alignment horizontal="center"/>
      <protection locked="0" hidden="1"/>
    </xf>
    <xf numFmtId="0" fontId="64" fillId="0" borderId="30" xfId="0" applyFont="1" applyBorder="1" applyAlignment="1" applyProtection="1">
      <alignment horizontal="center"/>
      <protection locked="0" hidden="1"/>
    </xf>
    <xf numFmtId="0" fontId="64" fillId="0" borderId="43" xfId="0" applyFont="1" applyBorder="1" applyAlignment="1" applyProtection="1">
      <alignment horizontal="center"/>
      <protection locked="0" hidden="1"/>
    </xf>
    <xf numFmtId="0" fontId="64" fillId="0" borderId="31" xfId="0" applyFont="1" applyBorder="1" applyAlignment="1" applyProtection="1">
      <alignment horizontal="center"/>
      <protection locked="0" hidden="1"/>
    </xf>
    <xf numFmtId="178" fontId="66" fillId="0" borderId="22" xfId="0" applyNumberFormat="1" applyFont="1" applyBorder="1" applyProtection="1">
      <protection hidden="1"/>
    </xf>
    <xf numFmtId="0" fontId="66" fillId="0" borderId="2" xfId="0" applyFont="1" applyBorder="1" applyProtection="1">
      <protection hidden="1"/>
    </xf>
    <xf numFmtId="0" fontId="66" fillId="0" borderId="26" xfId="0" applyFont="1" applyBorder="1" applyProtection="1">
      <protection hidden="1"/>
    </xf>
    <xf numFmtId="183" fontId="49" fillId="0" borderId="2" xfId="0" applyNumberFormat="1" applyFont="1" applyBorder="1" applyAlignment="1" applyProtection="1">
      <alignment horizontal="left" shrinkToFit="1"/>
      <protection locked="0" hidden="1"/>
    </xf>
    <xf numFmtId="183" fontId="49" fillId="0" borderId="26" xfId="0" applyNumberFormat="1" applyFont="1" applyBorder="1" applyAlignment="1" applyProtection="1">
      <alignment horizontal="left" shrinkToFit="1"/>
      <protection locked="0" hidden="1"/>
    </xf>
    <xf numFmtId="178" fontId="41" fillId="0" borderId="22" xfId="0" applyNumberFormat="1" applyFont="1" applyBorder="1" applyAlignment="1" applyProtection="1">
      <alignment vertical="center"/>
      <protection locked="0" hidden="1"/>
    </xf>
    <xf numFmtId="178" fontId="41" fillId="0" borderId="2" xfId="0" applyNumberFormat="1" applyFont="1" applyBorder="1" applyAlignment="1" applyProtection="1">
      <alignment vertical="center"/>
      <protection locked="0" hidden="1"/>
    </xf>
    <xf numFmtId="178" fontId="9" fillId="0" borderId="22" xfId="0" applyNumberFormat="1" applyFont="1" applyBorder="1" applyAlignment="1" applyProtection="1">
      <alignment horizontal="distributed" vertical="center" justifyLastLine="1"/>
      <protection locked="0" hidden="1"/>
    </xf>
    <xf numFmtId="178" fontId="9" fillId="0" borderId="26" xfId="0" applyNumberFormat="1" applyFont="1" applyBorder="1" applyAlignment="1" applyProtection="1">
      <alignment horizontal="distributed" vertical="center" justifyLastLine="1"/>
      <protection locked="0" hidden="1"/>
    </xf>
    <xf numFmtId="178" fontId="59" fillId="0" borderId="22" xfId="0" applyNumberFormat="1" applyFont="1" applyBorder="1" applyAlignment="1" applyProtection="1">
      <alignment horizontal="right"/>
      <protection locked="0" hidden="1"/>
    </xf>
    <xf numFmtId="178" fontId="59" fillId="0" borderId="2" xfId="0" applyNumberFormat="1" applyFont="1" applyBorder="1" applyAlignment="1" applyProtection="1">
      <alignment horizontal="right"/>
      <protection locked="0" hidden="1"/>
    </xf>
    <xf numFmtId="178" fontId="52" fillId="0" borderId="22" xfId="0" applyNumberFormat="1" applyFont="1" applyBorder="1" applyAlignment="1" applyProtection="1">
      <alignment horizontal="center" vertical="center" shrinkToFit="1"/>
      <protection locked="0" hidden="1"/>
    </xf>
    <xf numFmtId="178" fontId="52" fillId="0" borderId="26" xfId="0" applyNumberFormat="1" applyFont="1" applyBorder="1" applyAlignment="1" applyProtection="1">
      <alignment horizontal="center" vertical="center" shrinkToFit="1"/>
      <protection locked="0" hidden="1"/>
    </xf>
    <xf numFmtId="178" fontId="49" fillId="0" borderId="22" xfId="0" applyNumberFormat="1" applyFont="1" applyBorder="1" applyAlignment="1" applyProtection="1">
      <alignment horizontal="center" vertical="center"/>
      <protection locked="0" hidden="1"/>
    </xf>
    <xf numFmtId="178" fontId="49" fillId="0" borderId="26" xfId="0" applyNumberFormat="1" applyFont="1" applyBorder="1" applyAlignment="1" applyProtection="1">
      <alignment horizontal="center" vertical="center"/>
      <protection locked="0" hidden="1"/>
    </xf>
    <xf numFmtId="184" fontId="68" fillId="0" borderId="0" xfId="0" applyNumberFormat="1" applyFont="1" applyAlignment="1" applyProtection="1">
      <alignment horizontal="right" vertical="center"/>
      <protection locked="0" hidden="1"/>
    </xf>
    <xf numFmtId="184" fontId="60" fillId="0" borderId="0" xfId="0" applyNumberFormat="1" applyFont="1" applyAlignment="1" applyProtection="1">
      <alignment vertical="center"/>
      <protection locked="0" hidden="1"/>
    </xf>
    <xf numFmtId="178" fontId="50" fillId="0" borderId="22" xfId="0" applyNumberFormat="1" applyFont="1" applyBorder="1" applyAlignment="1" applyProtection="1">
      <alignment vertical="center"/>
      <protection locked="0" hidden="1"/>
    </xf>
    <xf numFmtId="178" fontId="50" fillId="0" borderId="26" xfId="0" applyNumberFormat="1" applyFont="1" applyBorder="1" applyAlignment="1" applyProtection="1">
      <alignment vertical="center"/>
      <protection locked="0" hidden="1"/>
    </xf>
    <xf numFmtId="178" fontId="56" fillId="0" borderId="2" xfId="0" applyNumberFormat="1" applyFont="1" applyBorder="1" applyAlignment="1" applyProtection="1">
      <alignment horizontal="left" vertical="center"/>
      <protection locked="0" hidden="1"/>
    </xf>
    <xf numFmtId="178" fontId="57" fillId="0" borderId="26" xfId="0" applyNumberFormat="1" applyFont="1" applyBorder="1" applyAlignment="1" applyProtection="1">
      <alignment vertical="center"/>
      <protection locked="0" hidden="1"/>
    </xf>
    <xf numFmtId="56" fontId="56" fillId="0" borderId="22" xfId="0" applyNumberFormat="1" applyFont="1" applyBorder="1" applyAlignment="1" applyProtection="1">
      <alignment horizontal="right" vertical="center"/>
      <protection locked="0" hidden="1"/>
    </xf>
    <xf numFmtId="56" fontId="57" fillId="0" borderId="2" xfId="0" applyNumberFormat="1" applyFont="1" applyBorder="1" applyAlignment="1" applyProtection="1">
      <alignment horizontal="right" vertical="center"/>
      <protection locked="0" hidden="1"/>
    </xf>
    <xf numFmtId="178" fontId="49" fillId="0" borderId="22" xfId="0" applyNumberFormat="1" applyFont="1" applyBorder="1" applyAlignment="1" applyProtection="1">
      <alignment horizontal="left" vertical="center" shrinkToFit="1"/>
      <protection locked="0" hidden="1"/>
    </xf>
    <xf numFmtId="178" fontId="49" fillId="0" borderId="2" xfId="0" applyNumberFormat="1" applyFont="1" applyBorder="1" applyAlignment="1" applyProtection="1">
      <alignment horizontal="left" vertical="center" shrinkToFit="1"/>
      <protection locked="0" hidden="1"/>
    </xf>
    <xf numFmtId="178" fontId="49" fillId="0" borderId="26" xfId="0" applyNumberFormat="1" applyFont="1" applyBorder="1" applyAlignment="1" applyProtection="1">
      <alignment horizontal="left" vertical="center" shrinkToFit="1"/>
      <protection locked="0" hidden="1"/>
    </xf>
    <xf numFmtId="178" fontId="47" fillId="0" borderId="22" xfId="0" applyNumberFormat="1" applyFont="1" applyBorder="1" applyAlignment="1" applyProtection="1">
      <alignment horizontal="center" vertical="center" shrinkToFit="1"/>
      <protection locked="0" hidden="1"/>
    </xf>
    <xf numFmtId="178" fontId="47" fillId="0" borderId="26" xfId="0" applyNumberFormat="1" applyFont="1" applyBorder="1" applyAlignment="1" applyProtection="1">
      <alignment horizontal="center" vertical="center" shrinkToFit="1"/>
      <protection locked="0" hidden="1"/>
    </xf>
    <xf numFmtId="0" fontId="64" fillId="0" borderId="24" xfId="0" applyFont="1" applyBorder="1" applyAlignment="1" applyProtection="1">
      <alignment horizontal="center" vertical="top" textRotation="255"/>
      <protection locked="0" hidden="1"/>
    </xf>
    <xf numFmtId="0" fontId="64" fillId="0" borderId="48" xfId="0" applyFont="1" applyBorder="1" applyAlignment="1" applyProtection="1">
      <alignment horizontal="center" vertical="top" textRotation="255"/>
      <protection locked="0" hidden="1"/>
    </xf>
    <xf numFmtId="0" fontId="52" fillId="0" borderId="33" xfId="0" applyFont="1" applyBorder="1" applyAlignment="1" applyProtection="1">
      <alignment horizontal="center"/>
      <protection locked="0" hidden="1"/>
    </xf>
    <xf numFmtId="0" fontId="52" fillId="0" borderId="53" xfId="0" applyFont="1" applyBorder="1" applyAlignment="1" applyProtection="1">
      <alignment horizontal="center"/>
      <protection locked="0" hidden="1"/>
    </xf>
    <xf numFmtId="178" fontId="70" fillId="0" borderId="97" xfId="0" applyNumberFormat="1" applyFont="1" applyBorder="1" applyAlignment="1" applyProtection="1">
      <alignment horizontal="center"/>
      <protection locked="0" hidden="1"/>
    </xf>
    <xf numFmtId="178" fontId="70" fillId="0" borderId="50" xfId="0" applyNumberFormat="1" applyFont="1" applyBorder="1" applyAlignment="1" applyProtection="1">
      <alignment horizontal="center"/>
      <protection locked="0" hidden="1"/>
    </xf>
    <xf numFmtId="178" fontId="70" fillId="0" borderId="25" xfId="0" applyNumberFormat="1" applyFont="1" applyBorder="1" applyAlignment="1" applyProtection="1">
      <alignment horizontal="center"/>
      <protection locked="0" hidden="1"/>
    </xf>
    <xf numFmtId="178" fontId="66" fillId="0" borderId="22" xfId="0" applyNumberFormat="1" applyFont="1" applyBorder="1" applyProtection="1">
      <protection locked="0" hidden="1"/>
    </xf>
    <xf numFmtId="0" fontId="66" fillId="0" borderId="2" xfId="0" applyFont="1" applyBorder="1" applyProtection="1">
      <protection locked="0" hidden="1"/>
    </xf>
    <xf numFmtId="0" fontId="66" fillId="0" borderId="26" xfId="0" applyFont="1" applyBorder="1" applyProtection="1">
      <protection locked="0" hidden="1"/>
    </xf>
    <xf numFmtId="0" fontId="68" fillId="0" borderId="48" xfId="0" applyFont="1" applyBorder="1" applyAlignment="1">
      <alignment horizontal="center" vertical="top" textRotation="255" shrinkToFit="1"/>
    </xf>
    <xf numFmtId="0" fontId="72" fillId="0" borderId="0" xfId="0" applyFont="1" applyAlignment="1" applyProtection="1">
      <alignment horizontal="center"/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178" fontId="0" fillId="0" borderId="22" xfId="0" applyNumberFormat="1" applyBorder="1" applyAlignment="1" applyProtection="1">
      <alignment horizontal="distributed" vertical="center" justifyLastLine="1"/>
      <protection locked="0" hidden="1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32" builtinId="8"/>
    <cellStyle name="メモ" xfId="33" builtinId="10" customBuiltin="1"/>
    <cellStyle name="リンク セル" xfId="34" builtinId="24" customBuiltin="1"/>
    <cellStyle name="悪い" xfId="35" builtinId="27" customBuiltin="1"/>
    <cellStyle name="計算" xfId="36" builtinId="22" customBuiltin="1"/>
    <cellStyle name="警告文" xfId="37" builtinId="11" customBuiltin="1"/>
    <cellStyle name="桁区切り" xfId="38" builtinId="6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00000000-0005-0000-0000-00002F000000}"/>
    <cellStyle name="標準_部数総計" xfId="48" xr:uid="{00000000-0005-0000-0000-000030000000}"/>
    <cellStyle name="良い" xfId="49" builtinId="26" customBuiltin="1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lor rgb="FF0045FF"/>
      </font>
      <fill>
        <patternFill patternType="gray125">
          <bgColor auto="1"/>
        </patternFill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2"/>
      </font>
      <fill>
        <patternFill patternType="gray125"/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4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361950</xdr:colOff>
      <xdr:row>139</xdr:row>
      <xdr:rowOff>57150</xdr:rowOff>
    </xdr:from>
    <xdr:to>
      <xdr:col>16</xdr:col>
      <xdr:colOff>333375</xdr:colOff>
      <xdr:row>140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D22D5A-9ADB-4781-9BF6-798AAFC0EAFC}"/>
            </a:ext>
          </a:extLst>
        </xdr:cNvPr>
        <xdr:cNvSpPr/>
      </xdr:nvSpPr>
      <xdr:spPr>
        <a:xfrm>
          <a:off x="9201150" y="10144125"/>
          <a:ext cx="438150" cy="161925"/>
        </a:xfrm>
        <a:prstGeom prst="rect">
          <a:avLst/>
        </a:prstGeom>
        <a:noFill/>
        <a:ln w="412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159543</xdr:colOff>
      <xdr:row>145</xdr:row>
      <xdr:rowOff>54769</xdr:rowOff>
    </xdr:from>
    <xdr:to>
      <xdr:col>2</xdr:col>
      <xdr:colOff>592931</xdr:colOff>
      <xdr:row>146</xdr:row>
      <xdr:rowOff>45244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F36A560-4C10-4C24-B0A9-CE7428F13337}"/>
            </a:ext>
          </a:extLst>
        </xdr:cNvPr>
        <xdr:cNvSpPr/>
      </xdr:nvSpPr>
      <xdr:spPr>
        <a:xfrm>
          <a:off x="1183481" y="11222832"/>
          <a:ext cx="433388" cy="157162"/>
        </a:xfrm>
        <a:prstGeom prst="rect">
          <a:avLst/>
        </a:prstGeom>
        <a:noFill/>
        <a:ln w="412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OKUJI">
    <pageSetUpPr fitToPage="1"/>
  </sheetPr>
  <dimension ref="A1:W90"/>
  <sheetViews>
    <sheetView tabSelected="1" view="pageBreakPreview" zoomScaleNormal="70" zoomScaleSheetLayoutView="100" workbookViewId="0"/>
  </sheetViews>
  <sheetFormatPr defaultColWidth="12.6328125" defaultRowHeight="15" customHeight="1"/>
  <cols>
    <col min="1" max="1" width="5.36328125" style="6" customWidth="1"/>
    <col min="2" max="2" width="16" style="6" customWidth="1"/>
    <col min="3" max="3" width="6.6328125" style="8" customWidth="1"/>
    <col min="4" max="4" width="8.6328125" style="9" customWidth="1"/>
    <col min="5" max="5" width="15.08984375" style="10" bestFit="1" customWidth="1"/>
    <col min="6" max="8" width="12.6328125" style="6" customWidth="1"/>
    <col min="9" max="9" width="7.6328125" style="6" customWidth="1"/>
    <col min="10" max="10" width="16.7265625" style="8" customWidth="1"/>
    <col min="11" max="11" width="6.6328125" style="6" customWidth="1"/>
    <col min="12" max="12" width="9.7265625" style="6" customWidth="1"/>
    <col min="13" max="14" width="12.6328125" style="6" customWidth="1"/>
    <col min="15" max="15" width="12.6328125" style="8" customWidth="1"/>
    <col min="16" max="16" width="12.6328125" style="6" customWidth="1"/>
    <col min="17" max="17" width="8.26953125" style="6" customWidth="1"/>
    <col min="18" max="16384" width="12.6328125" style="6"/>
  </cols>
  <sheetData>
    <row r="1" spans="1:17" ht="15" customHeight="1">
      <c r="A1" s="393"/>
      <c r="B1" s="1"/>
      <c r="C1" s="2"/>
      <c r="D1" s="3"/>
      <c r="E1" s="4"/>
      <c r="F1" s="1"/>
      <c r="G1" s="1"/>
      <c r="H1" s="1"/>
      <c r="I1" s="1"/>
      <c r="J1" s="2"/>
      <c r="K1" s="1"/>
      <c r="L1" s="1"/>
      <c r="M1" s="1"/>
      <c r="N1" s="1"/>
      <c r="O1" s="2"/>
      <c r="P1" s="1"/>
      <c r="Q1" s="5"/>
    </row>
    <row r="2" spans="1:17" ht="15" customHeight="1">
      <c r="A2" s="7"/>
      <c r="Q2" s="11"/>
    </row>
    <row r="3" spans="1:17" s="14" customFormat="1" ht="20.25" customHeight="1">
      <c r="A3" s="460" t="s">
        <v>1702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2"/>
    </row>
    <row r="4" spans="1:17" s="14" customFormat="1" ht="20.25" customHeight="1">
      <c r="A4" s="15"/>
      <c r="B4" s="12"/>
      <c r="C4" s="12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17" ht="15" customHeight="1">
      <c r="A5" s="7"/>
      <c r="B5" s="396"/>
      <c r="E5" s="17"/>
      <c r="J5" s="396"/>
      <c r="O5" s="6"/>
      <c r="Q5" s="11"/>
    </row>
    <row r="6" spans="1:17" s="23" customFormat="1" ht="22" customHeight="1">
      <c r="A6" s="374" t="str">
        <f>IF('１中央区'!U$1=0,"","★")</f>
        <v/>
      </c>
      <c r="B6" s="397">
        <v>46174</v>
      </c>
      <c r="C6" s="19">
        <v>1</v>
      </c>
      <c r="D6" s="20">
        <f>IF(ISERROR('１中央区'!$A$134),"",'１中央区'!$A$134)</f>
        <v>43230</v>
      </c>
      <c r="E6" s="21" t="s">
        <v>451</v>
      </c>
      <c r="F6" s="22"/>
      <c r="I6" s="375" t="str">
        <f>IF('３１久遠・瀬棚・奥尻'!U$1=0,"","★")</f>
        <v/>
      </c>
      <c r="J6" s="397">
        <v>46266</v>
      </c>
      <c r="K6" s="19">
        <v>31</v>
      </c>
      <c r="L6" s="24">
        <f>IF(ISERROR('３１久遠・瀬棚・奥尻'!$A$134),"",'３１久遠・瀬棚・奥尻'!$A$134)</f>
        <v>3090</v>
      </c>
      <c r="M6" s="21" t="s">
        <v>452</v>
      </c>
      <c r="N6" s="21" t="s">
        <v>453</v>
      </c>
      <c r="O6" s="21" t="s">
        <v>454</v>
      </c>
      <c r="Q6" s="25"/>
    </row>
    <row r="7" spans="1:17" s="23" customFormat="1" ht="22" customHeight="1">
      <c r="A7" s="374" t="str">
        <f>IF('２南区'!U1=0,"","★")</f>
        <v/>
      </c>
      <c r="B7" s="397">
        <v>46174</v>
      </c>
      <c r="C7" s="19">
        <v>2</v>
      </c>
      <c r="D7" s="20">
        <f>IF(ISERROR('２南区'!$A$134),"",'２南区'!$A$134)</f>
        <v>27375</v>
      </c>
      <c r="E7" s="21" t="s">
        <v>455</v>
      </c>
      <c r="F7" s="22"/>
      <c r="I7" s="375" t="str">
        <f>IF('３２旭川市'!U$1=0,"","★")</f>
        <v/>
      </c>
      <c r="J7" s="397">
        <v>46174</v>
      </c>
      <c r="K7" s="19">
        <v>32</v>
      </c>
      <c r="L7" s="24">
        <f>IF(ISERROR('３２旭川市'!$A$134),"",'３２旭川市'!$A$134)</f>
        <v>63705</v>
      </c>
      <c r="M7" s="21" t="s">
        <v>456</v>
      </c>
      <c r="N7" s="26"/>
      <c r="Q7" s="25"/>
    </row>
    <row r="8" spans="1:17" s="23" customFormat="1" ht="22" customHeight="1">
      <c r="A8" s="374" t="str">
        <f>IF('３東区'!U$1=0,"","★")</f>
        <v/>
      </c>
      <c r="B8" s="397">
        <v>46174</v>
      </c>
      <c r="C8" s="19">
        <v>3</v>
      </c>
      <c r="D8" s="20">
        <f>IF(ISERROR('３東区'!$A$134),"",'３東区'!$A$134)</f>
        <v>41760</v>
      </c>
      <c r="E8" s="21" t="s">
        <v>457</v>
      </c>
      <c r="F8" s="22"/>
      <c r="I8" s="375" t="str">
        <f>IF('３３士別・名寄・富良野'!U$1=0,"","★")</f>
        <v/>
      </c>
      <c r="J8" s="397">
        <v>46174</v>
      </c>
      <c r="K8" s="19">
        <v>33</v>
      </c>
      <c r="L8" s="24">
        <f>IF(ISERROR('３３士別・名寄・富良野'!$A$134),"",'３３士別・名寄・富良野'!$A$134)</f>
        <v>18415</v>
      </c>
      <c r="M8" s="21" t="s">
        <v>458</v>
      </c>
      <c r="N8" s="21" t="s">
        <v>459</v>
      </c>
      <c r="O8" s="21" t="s">
        <v>460</v>
      </c>
      <c r="Q8" s="25"/>
    </row>
    <row r="9" spans="1:17" s="23" customFormat="1" ht="22" customHeight="1">
      <c r="A9" s="374" t="str">
        <f>IF('４北区'!U$1=0,"","★")</f>
        <v/>
      </c>
      <c r="B9" s="397">
        <v>46174</v>
      </c>
      <c r="C9" s="19">
        <v>4</v>
      </c>
      <c r="D9" s="20">
        <f>IF(ISERROR('４北区'!$A$134),"",'４北区'!$A$134)</f>
        <v>57810</v>
      </c>
      <c r="E9" s="21" t="s">
        <v>461</v>
      </c>
      <c r="F9" s="22"/>
      <c r="I9" s="375" t="str">
        <f>IF('３４上川郡①'!U$1=0,"","★")</f>
        <v/>
      </c>
      <c r="J9" s="397">
        <v>46174</v>
      </c>
      <c r="K9" s="19">
        <v>34</v>
      </c>
      <c r="L9" s="24">
        <f>IF(ISERROR('３４上川郡①'!$A$134),"",'３４上川郡①'!$A$134)</f>
        <v>13545</v>
      </c>
      <c r="M9" s="21" t="s">
        <v>1703</v>
      </c>
      <c r="N9" s="26"/>
      <c r="Q9" s="25"/>
    </row>
    <row r="10" spans="1:17" s="23" customFormat="1" ht="22" customHeight="1">
      <c r="A10" s="374" t="str">
        <f>IF('５西・手稲区'!U$1=0,"","★")</f>
        <v/>
      </c>
      <c r="B10" s="397">
        <v>46189</v>
      </c>
      <c r="C10" s="19">
        <v>5</v>
      </c>
      <c r="D10" s="20">
        <f>IF(ISERROR('５西・手稲区'!$A$134),"",'５西・手稲区'!$A$134)</f>
        <v>65740</v>
      </c>
      <c r="E10" s="21" t="s">
        <v>462</v>
      </c>
      <c r="F10" s="27" t="s">
        <v>463</v>
      </c>
      <c r="I10" s="375" t="str">
        <f>IF('３５中川①・勇払②・空知②'!U$1=0,"","★")</f>
        <v/>
      </c>
      <c r="J10" s="397">
        <v>46174</v>
      </c>
      <c r="K10" s="19">
        <v>35</v>
      </c>
      <c r="L10" s="24">
        <f>IF(ISERROR('３５中川①・勇払②・空知②'!$A$134),"",'３５中川①・勇払②・空知②'!$A$134)</f>
        <v>5020</v>
      </c>
      <c r="M10" s="21" t="s">
        <v>1704</v>
      </c>
      <c r="N10" s="21" t="s">
        <v>1705</v>
      </c>
      <c r="O10" s="21" t="s">
        <v>1706</v>
      </c>
      <c r="Q10" s="25"/>
    </row>
    <row r="11" spans="1:17" s="23" customFormat="1" ht="22" customHeight="1">
      <c r="A11" s="374" t="str">
        <f>IF('６豊平・清田区'!U$1=0,"","★")</f>
        <v/>
      </c>
      <c r="B11" s="397">
        <v>46174</v>
      </c>
      <c r="C11" s="19">
        <v>6</v>
      </c>
      <c r="D11" s="20">
        <f>IF(ISERROR('６豊平・清田区'!$A$134),"",'６豊平・清田区'!$A$134)</f>
        <v>58700</v>
      </c>
      <c r="E11" s="21" t="s">
        <v>464</v>
      </c>
      <c r="F11" s="21" t="s">
        <v>465</v>
      </c>
      <c r="I11" s="375" t="str">
        <f>IF('３６留萌市・増毛郡'!U$1=0,"","★")</f>
        <v/>
      </c>
      <c r="J11" s="397">
        <v>46174</v>
      </c>
      <c r="K11" s="19">
        <v>36</v>
      </c>
      <c r="L11" s="24">
        <f>IF(ISERROR('３６留萌市・増毛郡'!$A$134),"",'３６留萌市・増毛郡'!$A$134)</f>
        <v>11080</v>
      </c>
      <c r="M11" s="21" t="s">
        <v>466</v>
      </c>
      <c r="N11" s="21" t="s">
        <v>467</v>
      </c>
      <c r="Q11" s="25"/>
    </row>
    <row r="12" spans="1:17" s="23" customFormat="1" ht="22" customHeight="1">
      <c r="A12" s="374" t="str">
        <f>IF('７白石・厚別区'!U$1=0,"","★")</f>
        <v/>
      </c>
      <c r="B12" s="397">
        <v>46174</v>
      </c>
      <c r="C12" s="19">
        <v>7</v>
      </c>
      <c r="D12" s="20">
        <f>IF(ISERROR('７白石・厚別区'!$A$134),"",'７白石・厚別区'!$A$134)</f>
        <v>51090</v>
      </c>
      <c r="E12" s="21" t="s">
        <v>468</v>
      </c>
      <c r="F12" s="21" t="s">
        <v>469</v>
      </c>
      <c r="I12" s="375" t="str">
        <f>IF('３７留萌・苫前・天塩①'!U$1=0,"","★")</f>
        <v/>
      </c>
      <c r="J12" s="397">
        <v>46174</v>
      </c>
      <c r="K12" s="19">
        <v>37</v>
      </c>
      <c r="L12" s="24">
        <f>IF(ISERROR('３７留萌・苫前・天塩①'!$A$134),"",'３７留萌・苫前・天塩①'!$A$134)</f>
        <v>5880</v>
      </c>
      <c r="M12" s="21" t="s">
        <v>470</v>
      </c>
      <c r="N12" s="21" t="s">
        <v>471</v>
      </c>
      <c r="O12" s="21" t="s">
        <v>1707</v>
      </c>
      <c r="Q12" s="25"/>
    </row>
    <row r="13" spans="1:17" s="23" customFormat="1" ht="22" customHeight="1">
      <c r="A13" s="374" t="str">
        <f>IF('８江別・北広島・恵庭・千歳'!U$1=0,"","★")</f>
        <v/>
      </c>
      <c r="B13" s="397">
        <v>46174</v>
      </c>
      <c r="C13" s="19">
        <v>8</v>
      </c>
      <c r="D13" s="20">
        <f>IF(ISERROR('８江別・北広島・恵庭・千歳'!$A$134),"",'８江別・北広島・恵庭・千歳'!$A$134)</f>
        <v>65020</v>
      </c>
      <c r="E13" s="21" t="s">
        <v>472</v>
      </c>
      <c r="F13" s="21" t="s">
        <v>473</v>
      </c>
      <c r="G13" s="21" t="s">
        <v>474</v>
      </c>
      <c r="H13" s="21" t="s">
        <v>475</v>
      </c>
      <c r="I13" s="375" t="str">
        <f>IF('３８稚内・枝幸'!U$1=0,"","★")</f>
        <v/>
      </c>
      <c r="J13" s="397">
        <v>46174</v>
      </c>
      <c r="K13" s="19">
        <v>38</v>
      </c>
      <c r="L13" s="24">
        <f>IF(ISERROR('３８稚内・枝幸'!$A$134),"",'３８稚内・枝幸'!$A$134)</f>
        <v>15990</v>
      </c>
      <c r="M13" s="21" t="s">
        <v>476</v>
      </c>
      <c r="N13" s="21" t="s">
        <v>477</v>
      </c>
      <c r="Q13" s="25"/>
    </row>
    <row r="14" spans="1:17" s="23" customFormat="1" ht="22" customHeight="1">
      <c r="A14" s="374" t="str">
        <f>IF('９石狩市'!U$1=0,"","★")</f>
        <v/>
      </c>
      <c r="B14" s="397">
        <v>46174</v>
      </c>
      <c r="C14" s="19">
        <v>9</v>
      </c>
      <c r="D14" s="20">
        <f>IF(ISERROR('９石狩市'!$A$134),"",'９石狩市'!$A$134)</f>
        <v>3635</v>
      </c>
      <c r="E14" s="21" t="s">
        <v>478</v>
      </c>
      <c r="F14" s="28"/>
      <c r="G14" s="28"/>
      <c r="I14" s="375" t="str">
        <f>IF('３９天塩②・宗谷・利尻・礼文'!U$1=0,"","★")</f>
        <v/>
      </c>
      <c r="J14" s="397">
        <v>46174</v>
      </c>
      <c r="K14" s="19">
        <v>39</v>
      </c>
      <c r="L14" s="24">
        <f>IF(ISERROR('３９天塩②・宗谷・利尻・礼文'!$A$134),"",'３９天塩②・宗谷・利尻・礼文'!$A$134)</f>
        <v>3365</v>
      </c>
      <c r="M14" s="21" t="s">
        <v>1708</v>
      </c>
      <c r="N14" s="21" t="s">
        <v>479</v>
      </c>
      <c r="O14" s="21" t="s">
        <v>480</v>
      </c>
      <c r="P14" s="21" t="s">
        <v>481</v>
      </c>
      <c r="Q14" s="25"/>
    </row>
    <row r="15" spans="1:17" s="23" customFormat="1" ht="22" customHeight="1">
      <c r="A15" s="374" t="str">
        <f>IF('１０小樽市'!U$1=0,"","★")</f>
        <v/>
      </c>
      <c r="B15" s="397">
        <v>46174</v>
      </c>
      <c r="C15" s="19">
        <v>10</v>
      </c>
      <c r="D15" s="20">
        <f>IF(ISERROR('１０小樽市'!$A$134),"",'１０小樽市'!$A$134)</f>
        <v>25370</v>
      </c>
      <c r="E15" s="21" t="s">
        <v>482</v>
      </c>
      <c r="F15" s="26"/>
      <c r="I15" s="375" t="str">
        <f>IF('４０北見・網走・紋別・網走郡'!U$1=0,"","★")</f>
        <v/>
      </c>
      <c r="J15" s="397">
        <v>46174</v>
      </c>
      <c r="K15" s="19">
        <v>40</v>
      </c>
      <c r="L15" s="24">
        <f>IF(ISERROR('４０北見・網走・紋別・網走郡'!$A$134),"",'４０北見・網走・紋別・網走郡'!$A$134)</f>
        <v>39940</v>
      </c>
      <c r="M15" s="21" t="s">
        <v>483</v>
      </c>
      <c r="N15" s="21" t="s">
        <v>484</v>
      </c>
      <c r="O15" s="21" t="s">
        <v>485</v>
      </c>
      <c r="P15" s="21" t="s">
        <v>486</v>
      </c>
      <c r="Q15" s="25"/>
    </row>
    <row r="16" spans="1:17" s="23" customFormat="1" ht="22" customHeight="1">
      <c r="A16" s="374" t="str">
        <f>IF('１１余市・古平・積丹・古宇'!U$1=0,"","★")</f>
        <v/>
      </c>
      <c r="B16" s="397">
        <v>46174</v>
      </c>
      <c r="C16" s="19">
        <v>11</v>
      </c>
      <c r="D16" s="20">
        <f>IF(ISERROR('１１余市・古平・積丹・古宇'!$A$134),"",'１１余市・古平・積丹・古宇'!$A$134)</f>
        <v>6195</v>
      </c>
      <c r="E16" s="29" t="s">
        <v>487</v>
      </c>
      <c r="F16" s="21" t="s">
        <v>488</v>
      </c>
      <c r="G16" s="21" t="s">
        <v>489</v>
      </c>
      <c r="H16" s="21" t="s">
        <v>490</v>
      </c>
      <c r="I16" s="375" t="str">
        <f>IF('４１斜里・常呂'!U$1=0,"","★")</f>
        <v/>
      </c>
      <c r="J16" s="397">
        <v>46174</v>
      </c>
      <c r="K16" s="19">
        <v>41</v>
      </c>
      <c r="L16" s="30">
        <f>IF(ISERROR('４１斜里・常呂'!$A$134),"",'４１斜里・常呂'!$A$134)</f>
        <v>8160</v>
      </c>
      <c r="M16" s="21" t="s">
        <v>491</v>
      </c>
      <c r="N16" s="21" t="s">
        <v>492</v>
      </c>
      <c r="Q16" s="25"/>
    </row>
    <row r="17" spans="1:17" s="23" customFormat="1" ht="22" customHeight="1">
      <c r="A17" s="374" t="str">
        <f>IF('１２岩内・虻田①'!U$1=0,"","★")</f>
        <v/>
      </c>
      <c r="B17" s="397">
        <v>46174</v>
      </c>
      <c r="C17" s="19">
        <v>12</v>
      </c>
      <c r="D17" s="31">
        <f>IF(ISERROR('１２岩内・虻田①'!$A$134),"",'１２岩内・虻田①'!$A$134)</f>
        <v>9770</v>
      </c>
      <c r="E17" s="21" t="s">
        <v>493</v>
      </c>
      <c r="F17" s="21" t="s">
        <v>1709</v>
      </c>
      <c r="I17" s="375" t="str">
        <f>IF('４２紋別郡'!U$1=0,"","★")</f>
        <v/>
      </c>
      <c r="J17" s="397">
        <v>46174</v>
      </c>
      <c r="K17" s="19">
        <v>42</v>
      </c>
      <c r="L17" s="30">
        <f>IF(ISERROR('４２紋別郡'!$A$134),"",'４２紋別郡'!$A$134)</f>
        <v>9510</v>
      </c>
      <c r="M17" s="21" t="s">
        <v>494</v>
      </c>
      <c r="N17" s="26"/>
      <c r="Q17" s="25"/>
    </row>
    <row r="18" spans="1:17" s="23" customFormat="1" ht="22" customHeight="1">
      <c r="A18" s="374" t="str">
        <f>IF('１３磯谷・寿都・島牧'!U$1=0,"","★")</f>
        <v/>
      </c>
      <c r="B18" s="397">
        <v>46174</v>
      </c>
      <c r="C18" s="19">
        <v>13</v>
      </c>
      <c r="D18" s="20">
        <f>IF(ISERROR('１３磯谷・寿都・島牧'!$A$134),"",'１３磯谷・寿都・島牧'!$A$134)</f>
        <v>2810</v>
      </c>
      <c r="E18" s="21" t="s">
        <v>495</v>
      </c>
      <c r="F18" s="21" t="s">
        <v>496</v>
      </c>
      <c r="G18" s="21" t="s">
        <v>497</v>
      </c>
      <c r="I18" s="375" t="str">
        <f>IF('４３帯広市'!U$1=0,"","★")</f>
        <v/>
      </c>
      <c r="J18" s="397">
        <v>46266</v>
      </c>
      <c r="K18" s="19">
        <v>43</v>
      </c>
      <c r="L18" s="30">
        <f>IF(ISERROR('４３帯広市'!$A$134),"",'４３帯広市'!$A$134)</f>
        <v>48575</v>
      </c>
      <c r="M18" s="21" t="s">
        <v>498</v>
      </c>
      <c r="N18" s="26"/>
      <c r="Q18" s="25"/>
    </row>
    <row r="19" spans="1:17" s="23" customFormat="1" ht="22" customHeight="1">
      <c r="A19" s="374" t="str">
        <f>IF('１４岩見沢・三笠・夕張'!U$1=0,"","★")</f>
        <v/>
      </c>
      <c r="B19" s="397">
        <v>46174</v>
      </c>
      <c r="C19" s="19">
        <v>14</v>
      </c>
      <c r="D19" s="20">
        <f>IF(ISERROR('１４岩見沢・三笠・夕張'!$A$134),"",'１４岩見沢・三笠・夕張'!$A$134)</f>
        <v>21610</v>
      </c>
      <c r="E19" s="21" t="s">
        <v>499</v>
      </c>
      <c r="F19" s="21" t="s">
        <v>500</v>
      </c>
      <c r="G19" s="21" t="s">
        <v>501</v>
      </c>
      <c r="I19" s="375" t="str">
        <f>IF('４４河東郡'!U$1=0,"","★")</f>
        <v/>
      </c>
      <c r="J19" s="397">
        <v>46235</v>
      </c>
      <c r="K19" s="19">
        <v>44</v>
      </c>
      <c r="L19" s="30">
        <f>IF(ISERROR('４４河東郡'!$A$134),"",'４４河東郡'!$A$134)</f>
        <v>13755</v>
      </c>
      <c r="M19" s="21" t="s">
        <v>502</v>
      </c>
      <c r="N19" s="26"/>
      <c r="Q19" s="25"/>
    </row>
    <row r="20" spans="1:17" s="23" customFormat="1" ht="22" customHeight="1">
      <c r="A20" s="374" t="str">
        <f>IF('１５美唄・砂川・滝川・深川'!U$1=0,"","★")</f>
        <v/>
      </c>
      <c r="B20" s="397">
        <v>46174</v>
      </c>
      <c r="C20" s="19">
        <v>15</v>
      </c>
      <c r="D20" s="20">
        <f>IF(ISERROR('１５美唄・砂川・滝川・深川'!$A$134),"",'１５美唄・砂川・滝川・深川'!$A$134)</f>
        <v>21835</v>
      </c>
      <c r="E20" s="21" t="s">
        <v>503</v>
      </c>
      <c r="F20" s="21" t="s">
        <v>504</v>
      </c>
      <c r="G20" s="21" t="s">
        <v>505</v>
      </c>
      <c r="H20" s="21" t="s">
        <v>506</v>
      </c>
      <c r="I20" s="375" t="str">
        <f>IF('４５上川②・河西・広尾・足寄'!U$1=0,"","★")</f>
        <v/>
      </c>
      <c r="J20" s="397">
        <v>46204</v>
      </c>
      <c r="K20" s="19">
        <v>45</v>
      </c>
      <c r="L20" s="30">
        <f>IF(ISERROR('４５上川②・河西・広尾・足寄'!$A$134),"",'４５上川②・河西・広尾・足寄'!$A$134)</f>
        <v>15815</v>
      </c>
      <c r="M20" s="21" t="s">
        <v>1710</v>
      </c>
      <c r="N20" s="21" t="s">
        <v>507</v>
      </c>
      <c r="O20" s="21" t="s">
        <v>508</v>
      </c>
      <c r="P20" s="21" t="s">
        <v>509</v>
      </c>
      <c r="Q20" s="25"/>
    </row>
    <row r="21" spans="1:17" s="23" customFormat="1" ht="22" customHeight="1">
      <c r="A21" s="374" t="str">
        <f>IF('１６赤平・歌志内・芦別'!U$1=0,"","★")</f>
        <v/>
      </c>
      <c r="B21" s="397">
        <v>46174</v>
      </c>
      <c r="C21" s="19">
        <v>16</v>
      </c>
      <c r="D21" s="20">
        <f>IF(ISERROR('１６赤平・歌志内・芦別'!$A$134),"",'１６赤平・歌志内・芦別'!$A$134)</f>
        <v>5590</v>
      </c>
      <c r="E21" s="21" t="s">
        <v>510</v>
      </c>
      <c r="F21" s="21" t="s">
        <v>511</v>
      </c>
      <c r="G21" s="21" t="s">
        <v>512</v>
      </c>
      <c r="I21" s="375" t="str">
        <f>IF('４６中川②・十勝'!U$1=0,"","★")</f>
        <v/>
      </c>
      <c r="J21" s="397">
        <v>46174</v>
      </c>
      <c r="K21" s="19">
        <v>46</v>
      </c>
      <c r="L21" s="30">
        <f>IF(ISERROR('４６中川②・十勝'!$A$134),"",'４６中川②・十勝'!$A$134)</f>
        <v>12350</v>
      </c>
      <c r="M21" s="21" t="s">
        <v>1711</v>
      </c>
      <c r="N21" s="21" t="s">
        <v>513</v>
      </c>
      <c r="Q21" s="25"/>
    </row>
    <row r="22" spans="1:17" s="23" customFormat="1" ht="22" customHeight="1">
      <c r="A22" s="374" t="str">
        <f>IF('１７空知①・夕張'!U$1=0,"","★")</f>
        <v/>
      </c>
      <c r="B22" s="397">
        <v>46218</v>
      </c>
      <c r="C22" s="19">
        <v>17</v>
      </c>
      <c r="D22" s="20">
        <f>IF(ISERROR('１７空知①・夕張'!$A$134),"",'１７空知①・夕張'!$A$134)</f>
        <v>10540</v>
      </c>
      <c r="E22" s="21" t="s">
        <v>1712</v>
      </c>
      <c r="F22" s="21" t="s">
        <v>514</v>
      </c>
      <c r="I22" s="375" t="str">
        <f>IF('４７釧路市'!U$1=0,"","★")</f>
        <v/>
      </c>
      <c r="J22" s="397">
        <v>46174</v>
      </c>
      <c r="K22" s="19">
        <v>47</v>
      </c>
      <c r="L22" s="30">
        <f>IF(ISERROR('４７釧路市'!$A$134),"",'４７釧路市'!$A$134)</f>
        <v>49815</v>
      </c>
      <c r="M22" s="21" t="s">
        <v>2494</v>
      </c>
      <c r="N22" s="26"/>
      <c r="Q22" s="25"/>
    </row>
    <row r="23" spans="1:17" s="23" customFormat="1" ht="22" customHeight="1">
      <c r="A23" s="374" t="str">
        <f>IF('１８樺戸・雨竜'!U$1=0,"","★")</f>
        <v/>
      </c>
      <c r="B23" s="397">
        <v>46235</v>
      </c>
      <c r="C23" s="19">
        <v>18</v>
      </c>
      <c r="D23" s="20">
        <f>IF(ISERROR('１８樺戸・雨竜'!$A$134),"",'１８樺戸・雨竜'!$A$134)</f>
        <v>6010</v>
      </c>
      <c r="E23" s="21" t="s">
        <v>515</v>
      </c>
      <c r="F23" s="21" t="s">
        <v>516</v>
      </c>
      <c r="I23" s="375" t="str">
        <f>IF('４８釧路・厚岸・阿寒'!U$1=0,"","★")</f>
        <v/>
      </c>
      <c r="J23" s="397">
        <v>46174</v>
      </c>
      <c r="K23" s="19">
        <v>48</v>
      </c>
      <c r="L23" s="30">
        <f>IF(ISERROR('４８釧路・厚岸・阿寒'!$A$134),"",'４８釧路・厚岸・阿寒'!$A$134)</f>
        <v>3990</v>
      </c>
      <c r="M23" s="21" t="s">
        <v>517</v>
      </c>
      <c r="N23" s="21" t="s">
        <v>518</v>
      </c>
      <c r="O23" s="21" t="s">
        <v>519</v>
      </c>
      <c r="Q23" s="25"/>
    </row>
    <row r="24" spans="1:17" s="23" customFormat="1" ht="22" customHeight="1">
      <c r="A24" s="374" t="str">
        <f>IF('１９苫小牧'!U$1=0,"","★")</f>
        <v/>
      </c>
      <c r="B24" s="397">
        <v>46174</v>
      </c>
      <c r="C24" s="19">
        <v>19</v>
      </c>
      <c r="D24" s="20">
        <f>IF(ISERROR('１９苫小牧'!$A$134),"",'１９苫小牧'!$A$134)</f>
        <v>48300</v>
      </c>
      <c r="E24" s="21" t="s">
        <v>520</v>
      </c>
      <c r="F24" s="26"/>
      <c r="I24" s="375" t="str">
        <f>IF('４９川上・白糠'!U$1=0,"","★")</f>
        <v/>
      </c>
      <c r="J24" s="397">
        <v>46174</v>
      </c>
      <c r="K24" s="19">
        <v>49</v>
      </c>
      <c r="L24" s="30">
        <f>IF(ISERROR('４９川上・白糠'!$A$134),"",'４９川上・白糠'!$A$134)</f>
        <v>5620</v>
      </c>
      <c r="M24" s="21" t="s">
        <v>521</v>
      </c>
      <c r="N24" s="21" t="s">
        <v>522</v>
      </c>
      <c r="Q24" s="25"/>
    </row>
    <row r="25" spans="1:17" s="23" customFormat="1" ht="22" customHeight="1">
      <c r="A25" s="374" t="str">
        <f>IF('２０室蘭'!U$1=0,"","★")</f>
        <v/>
      </c>
      <c r="B25" s="397">
        <v>46266</v>
      </c>
      <c r="C25" s="19">
        <v>20</v>
      </c>
      <c r="D25" s="20">
        <f>IF(ISERROR('２０室蘭'!$A$134),"",'２０室蘭'!$A$134)</f>
        <v>32820</v>
      </c>
      <c r="E25" s="21" t="s">
        <v>523</v>
      </c>
      <c r="F25" s="26"/>
      <c r="I25" s="375" t="str">
        <f>IF('５０根室・野付・標津・目梨'!U$1=0,"","★")</f>
        <v/>
      </c>
      <c r="J25" s="397">
        <v>46174</v>
      </c>
      <c r="K25" s="19">
        <v>50</v>
      </c>
      <c r="L25" s="30">
        <f>IF(ISERROR('５０根室・野付・標津・目梨'!$A$134),"",'５０根室・野付・標津・目梨'!$A$134)</f>
        <v>15630</v>
      </c>
      <c r="M25" s="21" t="s">
        <v>524</v>
      </c>
      <c r="N25" s="21" t="s">
        <v>525</v>
      </c>
      <c r="O25" s="21" t="s">
        <v>526</v>
      </c>
      <c r="P25" s="21" t="s">
        <v>527</v>
      </c>
      <c r="Q25" s="25"/>
    </row>
    <row r="26" spans="1:17" s="23" customFormat="1" ht="22" customHeight="1">
      <c r="A26" s="374" t="str">
        <f>IF('２１登別・伊達・勇払①'!U$1=0,"","★")</f>
        <v/>
      </c>
      <c r="B26" s="397">
        <v>46266</v>
      </c>
      <c r="C26" s="19">
        <v>21</v>
      </c>
      <c r="D26" s="20">
        <f>IF(ISERROR('２１登別・伊達・勇払①'!$A$134),"",'２１登別・伊達・勇払①'!$A$134)</f>
        <v>27845</v>
      </c>
      <c r="E26" s="21" t="s">
        <v>528</v>
      </c>
      <c r="F26" s="21" t="s">
        <v>529</v>
      </c>
      <c r="G26" s="21" t="s">
        <v>1713</v>
      </c>
      <c r="J26" s="32" t="s">
        <v>1714</v>
      </c>
      <c r="K26" s="33">
        <f>SUM(D6:D35,L6:L25)</f>
        <v>1107778</v>
      </c>
      <c r="L26" s="33"/>
      <c r="P26" s="34"/>
      <c r="Q26" s="25"/>
    </row>
    <row r="27" spans="1:17" s="23" customFormat="1" ht="22" customHeight="1">
      <c r="A27" s="374" t="str">
        <f>IF('２２白老・有珠・虻田②'!U$1=0,"","★")</f>
        <v/>
      </c>
      <c r="B27" s="397">
        <v>46266</v>
      </c>
      <c r="C27" s="35">
        <v>22</v>
      </c>
      <c r="D27" s="36">
        <f>IF(ISERROR('２２白老・有珠・虻田②'!$A$134),"",'２２白老・有珠・虻田②'!$A$134)</f>
        <v>9045</v>
      </c>
      <c r="E27" s="37" t="s">
        <v>530</v>
      </c>
      <c r="F27" s="37" t="s">
        <v>531</v>
      </c>
      <c r="G27" s="37" t="s">
        <v>1715</v>
      </c>
      <c r="Q27" s="25"/>
    </row>
    <row r="28" spans="1:17" s="23" customFormat="1" ht="22" customHeight="1">
      <c r="A28" s="374" t="str">
        <f>IF('２３沙流・日高'!U$1=0,"","★")</f>
        <v/>
      </c>
      <c r="B28" s="397">
        <v>46174</v>
      </c>
      <c r="C28" s="19">
        <v>23</v>
      </c>
      <c r="D28" s="31">
        <f>IF(ISERROR('２３沙流・日高'!$A$134),"",'２３沙流・日高'!$A$134)</f>
        <v>9505</v>
      </c>
      <c r="E28" s="21" t="s">
        <v>532</v>
      </c>
      <c r="F28" s="21" t="s">
        <v>533</v>
      </c>
      <c r="G28" s="28"/>
      <c r="K28" s="38" t="s">
        <v>1716</v>
      </c>
      <c r="L28" s="39"/>
      <c r="M28" s="40">
        <f>北海道総部数表!O165</f>
        <v>0</v>
      </c>
      <c r="N28" s="41"/>
      <c r="O28" s="41"/>
      <c r="Q28" s="25"/>
    </row>
    <row r="29" spans="1:17" s="23" customFormat="1" ht="22" customHeight="1">
      <c r="A29" s="374" t="str">
        <f>IF('２４浦河・様似・幌泉・新冠'!U$1=0,"","★")</f>
        <v/>
      </c>
      <c r="B29" s="397">
        <v>46174</v>
      </c>
      <c r="C29" s="19">
        <v>24</v>
      </c>
      <c r="D29" s="20">
        <f>IF(ISERROR('２４浦河・様似・幌泉・新冠'!$A$134),"",'２４浦河・様似・幌泉・新冠'!$A$134)</f>
        <v>4750</v>
      </c>
      <c r="E29" s="21" t="s">
        <v>534</v>
      </c>
      <c r="F29" s="21" t="s">
        <v>535</v>
      </c>
      <c r="G29" s="21" t="s">
        <v>536</v>
      </c>
      <c r="H29" s="21" t="s">
        <v>537</v>
      </c>
      <c r="I29" s="28"/>
      <c r="K29" s="42" t="s">
        <v>1717</v>
      </c>
      <c r="L29" s="43"/>
      <c r="M29" s="44" t="s">
        <v>1582</v>
      </c>
      <c r="N29" s="45"/>
      <c r="O29" s="45"/>
      <c r="Q29" s="25"/>
    </row>
    <row r="30" spans="1:17" s="23" customFormat="1" ht="22" customHeight="1">
      <c r="A30" s="374" t="str">
        <f>IF('２５函館市'!U$1=0,"","★")</f>
        <v/>
      </c>
      <c r="B30" s="397">
        <v>46235</v>
      </c>
      <c r="C30" s="19">
        <v>25</v>
      </c>
      <c r="D30" s="20">
        <f>IF(ISERROR('２５函館市'!$A$134),"",'２５函館市'!$A$134)</f>
        <v>52980</v>
      </c>
      <c r="E30" s="21" t="s">
        <v>538</v>
      </c>
      <c r="F30" s="26"/>
      <c r="K30" s="46" t="s">
        <v>1718</v>
      </c>
      <c r="L30" s="47"/>
      <c r="M30" s="48" t="s">
        <v>1583</v>
      </c>
      <c r="N30" s="49"/>
      <c r="O30" s="49"/>
      <c r="Q30" s="25"/>
    </row>
    <row r="31" spans="1:17" s="23" customFormat="1" ht="22" customHeight="1">
      <c r="A31" s="374" t="str">
        <f>IF('２６北斗市・亀田郡'!U$1=0,"","★")</f>
        <v/>
      </c>
      <c r="B31" s="397">
        <v>46174</v>
      </c>
      <c r="C31" s="19">
        <v>26</v>
      </c>
      <c r="D31" s="20">
        <f>IF(ISERROR('２６北斗市・亀田郡'!$A$134),"",'２６北斗市・亀田郡'!$A$134)</f>
        <v>17657</v>
      </c>
      <c r="E31" s="21" t="s">
        <v>539</v>
      </c>
      <c r="F31" s="21" t="s">
        <v>540</v>
      </c>
      <c r="K31" s="46" t="s">
        <v>1719</v>
      </c>
      <c r="L31" s="47"/>
      <c r="M31" s="50"/>
      <c r="N31" s="51" t="str">
        <f>IF(M31="","",TEXT(M31,"（aaa）"))</f>
        <v/>
      </c>
      <c r="O31" s="52"/>
      <c r="Q31" s="25"/>
    </row>
    <row r="32" spans="1:17" s="23" customFormat="1" ht="22" customHeight="1">
      <c r="A32" s="374" t="str">
        <f>IF('２７上磯'!U$1=0,"","★")</f>
        <v/>
      </c>
      <c r="B32" s="397">
        <v>46174</v>
      </c>
      <c r="C32" s="19">
        <v>27</v>
      </c>
      <c r="D32" s="20">
        <f>IF(ISERROR('２７上磯'!$A$134),"",'２７上磯'!$A$134)</f>
        <v>2161</v>
      </c>
      <c r="E32" s="21" t="s">
        <v>541</v>
      </c>
      <c r="K32" s="46" t="s">
        <v>1720</v>
      </c>
      <c r="L32" s="47"/>
      <c r="M32" s="53" t="s">
        <v>1585</v>
      </c>
      <c r="N32" s="54"/>
      <c r="O32" s="54"/>
      <c r="Q32" s="25"/>
    </row>
    <row r="33" spans="1:23" s="23" customFormat="1" ht="22" customHeight="1">
      <c r="A33" s="374" t="str">
        <f>IF('２８松前・茅部'!U$1=0,"","★")</f>
        <v/>
      </c>
      <c r="B33" s="397">
        <v>46174</v>
      </c>
      <c r="C33" s="19">
        <v>28</v>
      </c>
      <c r="D33" s="20">
        <f>IF(ISERROR('２８松前・茅部'!$A$134),"",'２８松前・茅部'!$A$134)</f>
        <v>6423</v>
      </c>
      <c r="E33" s="21" t="s">
        <v>542</v>
      </c>
      <c r="F33" s="21" t="s">
        <v>543</v>
      </c>
      <c r="K33" s="46" t="s">
        <v>1721</v>
      </c>
      <c r="L33" s="47"/>
      <c r="M33" s="53" t="s">
        <v>1584</v>
      </c>
      <c r="N33" s="54"/>
      <c r="O33" s="54"/>
      <c r="Q33" s="25"/>
    </row>
    <row r="34" spans="1:23" s="23" customFormat="1" ht="22" customHeight="1">
      <c r="A34" s="374" t="str">
        <f>IF('２９山越郡・二海郡'!U$1=0,"","★")</f>
        <v/>
      </c>
      <c r="B34" s="397">
        <v>46174</v>
      </c>
      <c r="C34" s="19">
        <v>29</v>
      </c>
      <c r="D34" s="20">
        <f>IF(ISERROR('２９山越郡・二海郡'!$A$134),"",'２９山越郡・二海郡'!$A$134)</f>
        <v>4613</v>
      </c>
      <c r="E34" s="21" t="s">
        <v>544</v>
      </c>
      <c r="F34" s="27" t="s">
        <v>545</v>
      </c>
      <c r="K34" s="46" t="s">
        <v>1722</v>
      </c>
      <c r="L34" s="47"/>
      <c r="M34" s="53" t="s">
        <v>1586</v>
      </c>
      <c r="N34" s="54"/>
      <c r="O34" s="54"/>
      <c r="Q34" s="25"/>
    </row>
    <row r="35" spans="1:23" s="23" customFormat="1" ht="22" customHeight="1">
      <c r="A35" s="374" t="str">
        <f>IF('３０桧山・爾志'!U$1=0,"","★")</f>
        <v/>
      </c>
      <c r="B35" s="397">
        <v>46174</v>
      </c>
      <c r="C35" s="19">
        <v>30</v>
      </c>
      <c r="D35" s="20">
        <f>IF(ISERROR('３０桧山・爾志'!$A$134),"",'３０桧山・爾志'!$A$134)</f>
        <v>4339</v>
      </c>
      <c r="E35" s="21" t="s">
        <v>546</v>
      </c>
      <c r="F35" s="21" t="s">
        <v>547</v>
      </c>
      <c r="K35" s="38" t="s">
        <v>1723</v>
      </c>
      <c r="L35" s="39"/>
      <c r="M35" s="399">
        <f ca="1">NOW()</f>
        <v>46251.647252777781</v>
      </c>
      <c r="N35" s="55"/>
      <c r="O35" s="55"/>
      <c r="Q35" s="25"/>
    </row>
    <row r="36" spans="1:23" s="23" customFormat="1" ht="17.149999999999999" customHeight="1">
      <c r="A36" s="18"/>
      <c r="B36" s="389"/>
      <c r="D36" s="56"/>
      <c r="Q36" s="25"/>
    </row>
    <row r="37" spans="1:23" s="63" customFormat="1" ht="15" customHeight="1" thickBot="1">
      <c r="A37" s="57"/>
      <c r="B37" s="58"/>
      <c r="C37" s="59"/>
      <c r="D37" s="60"/>
      <c r="E37" s="61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62"/>
    </row>
    <row r="40" spans="1:23" ht="15" customHeight="1">
      <c r="B40" s="64"/>
      <c r="C40" s="65"/>
    </row>
    <row r="41" spans="1:23" ht="15" customHeight="1">
      <c r="B41" s="64"/>
      <c r="C41" s="65"/>
    </row>
    <row r="42" spans="1:23" ht="15" customHeight="1">
      <c r="B42" s="64"/>
      <c r="C42" s="65"/>
    </row>
    <row r="43" spans="1:23" ht="15" customHeight="1">
      <c r="B43" s="64"/>
      <c r="C43" s="65"/>
    </row>
    <row r="44" spans="1:23" ht="15" customHeight="1">
      <c r="B44" s="64"/>
      <c r="C44" s="65"/>
    </row>
    <row r="45" spans="1:23" ht="15" customHeight="1">
      <c r="B45" s="64"/>
      <c r="C45" s="65"/>
    </row>
    <row r="46" spans="1:23" ht="15" customHeight="1">
      <c r="B46" s="64"/>
      <c r="C46" s="65"/>
    </row>
    <row r="47" spans="1:23" ht="15" customHeight="1">
      <c r="B47" s="64"/>
      <c r="C47" s="65"/>
      <c r="U47" s="66"/>
      <c r="V47" s="66"/>
      <c r="W47" s="66"/>
    </row>
    <row r="48" spans="1:23" ht="15" customHeight="1">
      <c r="B48" s="64"/>
      <c r="C48" s="65"/>
    </row>
    <row r="49" spans="2:3" ht="15" customHeight="1">
      <c r="B49" s="64"/>
      <c r="C49" s="65"/>
    </row>
    <row r="50" spans="2:3" ht="15" customHeight="1">
      <c r="B50" s="64"/>
      <c r="C50" s="65"/>
    </row>
    <row r="51" spans="2:3" ht="15" customHeight="1">
      <c r="B51" s="67"/>
      <c r="C51" s="65"/>
    </row>
    <row r="52" spans="2:3" ht="15" customHeight="1">
      <c r="B52" s="64"/>
      <c r="C52" s="65"/>
    </row>
    <row r="53" spans="2:3" ht="15" customHeight="1">
      <c r="B53" s="64"/>
      <c r="C53" s="65"/>
    </row>
    <row r="54" spans="2:3" ht="15" customHeight="1">
      <c r="B54" s="64"/>
      <c r="C54" s="65"/>
    </row>
    <row r="55" spans="2:3" ht="15" customHeight="1">
      <c r="B55" s="64"/>
      <c r="C55" s="65"/>
    </row>
    <row r="56" spans="2:3" ht="15" customHeight="1">
      <c r="B56" s="64"/>
      <c r="C56" s="65"/>
    </row>
    <row r="57" spans="2:3" ht="15" customHeight="1">
      <c r="B57" s="64"/>
      <c r="C57" s="65"/>
    </row>
    <row r="58" spans="2:3" ht="15" customHeight="1">
      <c r="B58" s="64"/>
      <c r="C58" s="65"/>
    </row>
    <row r="59" spans="2:3" ht="15" customHeight="1">
      <c r="B59" s="64"/>
      <c r="C59" s="65"/>
    </row>
    <row r="60" spans="2:3" ht="15" customHeight="1">
      <c r="B60" s="64"/>
      <c r="C60" s="65"/>
    </row>
    <row r="61" spans="2:3" ht="15" customHeight="1">
      <c r="B61" s="64"/>
      <c r="C61" s="65"/>
    </row>
    <row r="62" spans="2:3" ht="15" customHeight="1">
      <c r="B62" s="64"/>
      <c r="C62" s="65"/>
    </row>
    <row r="63" spans="2:3" ht="15" customHeight="1">
      <c r="B63" s="64"/>
      <c r="C63" s="65"/>
    </row>
    <row r="64" spans="2:3" ht="15" customHeight="1">
      <c r="B64" s="64"/>
      <c r="C64" s="65"/>
    </row>
    <row r="65" spans="2:3" ht="15" customHeight="1">
      <c r="B65" s="64"/>
      <c r="C65" s="65"/>
    </row>
    <row r="66" spans="2:3" ht="15" customHeight="1">
      <c r="B66" s="64"/>
      <c r="C66" s="65"/>
    </row>
    <row r="67" spans="2:3" ht="15" customHeight="1">
      <c r="B67" s="64"/>
      <c r="C67" s="65"/>
    </row>
    <row r="68" spans="2:3" ht="15" customHeight="1">
      <c r="B68" s="64"/>
      <c r="C68" s="65"/>
    </row>
    <row r="69" spans="2:3" ht="15" customHeight="1">
      <c r="B69" s="64"/>
      <c r="C69" s="65"/>
    </row>
    <row r="70" spans="2:3" ht="15" customHeight="1">
      <c r="B70" s="64"/>
      <c r="C70" s="65"/>
    </row>
    <row r="71" spans="2:3" ht="15" customHeight="1">
      <c r="B71" s="64"/>
      <c r="C71" s="65"/>
    </row>
    <row r="72" spans="2:3" ht="15" customHeight="1">
      <c r="B72" s="64"/>
      <c r="C72" s="65"/>
    </row>
    <row r="73" spans="2:3" ht="15" customHeight="1">
      <c r="B73" s="64"/>
      <c r="C73" s="65"/>
    </row>
    <row r="74" spans="2:3" ht="15" customHeight="1">
      <c r="B74" s="64"/>
      <c r="C74" s="65"/>
    </row>
    <row r="75" spans="2:3" ht="15" customHeight="1">
      <c r="B75" s="64"/>
      <c r="C75" s="65"/>
    </row>
    <row r="76" spans="2:3" ht="15" customHeight="1">
      <c r="B76" s="64"/>
      <c r="C76" s="65"/>
    </row>
    <row r="77" spans="2:3" ht="15" customHeight="1">
      <c r="B77" s="64"/>
      <c r="C77" s="65"/>
    </row>
    <row r="78" spans="2:3" ht="15" customHeight="1">
      <c r="B78" s="64"/>
      <c r="C78" s="65"/>
    </row>
    <row r="79" spans="2:3" ht="15" customHeight="1">
      <c r="B79" s="64"/>
      <c r="C79" s="65"/>
    </row>
    <row r="80" spans="2:3" ht="15" customHeight="1">
      <c r="B80" s="64"/>
      <c r="C80" s="65"/>
    </row>
    <row r="81" spans="2:3" ht="15" customHeight="1">
      <c r="B81" s="64"/>
      <c r="C81" s="65"/>
    </row>
    <row r="82" spans="2:3" ht="15" customHeight="1">
      <c r="B82" s="64"/>
      <c r="C82" s="65"/>
    </row>
    <row r="83" spans="2:3" ht="15" customHeight="1">
      <c r="B83" s="64"/>
      <c r="C83" s="65"/>
    </row>
    <row r="84" spans="2:3" ht="15" customHeight="1">
      <c r="B84" s="64"/>
      <c r="C84" s="65"/>
    </row>
    <row r="85" spans="2:3" ht="15" customHeight="1">
      <c r="B85" s="64"/>
      <c r="C85" s="65"/>
    </row>
    <row r="86" spans="2:3" ht="15" customHeight="1">
      <c r="B86" s="64"/>
      <c r="C86" s="65"/>
    </row>
    <row r="87" spans="2:3" ht="15" customHeight="1">
      <c r="B87" s="64"/>
      <c r="C87" s="65"/>
    </row>
    <row r="88" spans="2:3" ht="15" customHeight="1">
      <c r="B88" s="64"/>
      <c r="C88" s="65"/>
    </row>
    <row r="89" spans="2:3" ht="15" customHeight="1">
      <c r="B89" s="64"/>
      <c r="C89" s="65"/>
    </row>
    <row r="90" spans="2:3" ht="15" customHeight="1">
      <c r="B90" s="68"/>
      <c r="C90" s="65"/>
    </row>
  </sheetData>
  <mergeCells count="1">
    <mergeCell ref="A3:Q3"/>
  </mergeCells>
  <phoneticPr fontId="24"/>
  <conditionalFormatting sqref="A6:A35">
    <cfRule type="expression" dxfId="26" priority="3" stopIfTrue="1">
      <formula>ISERROR(A6)</formula>
    </cfRule>
  </conditionalFormatting>
  <conditionalFormatting sqref="I6:I25">
    <cfRule type="expression" dxfId="25" priority="4" stopIfTrue="1">
      <formula>ISERROR(I6)</formula>
    </cfRule>
  </conditionalFormatting>
  <conditionalFormatting sqref="J6:J25 B6:B35">
    <cfRule type="cellIs" dxfId="24" priority="1" stopIfTrue="1" operator="equal">
      <formula>"◎"</formula>
    </cfRule>
  </conditionalFormatting>
  <hyperlinks>
    <hyperlink ref="C6" location="'１中央区'!R1C1" display="'１中央区'!R1C1" xr:uid="{00000000-0004-0000-0000-000000000000}"/>
    <hyperlink ref="C8" location="'３東区'!R1C1" display="'３東区'!R1C1" xr:uid="{00000000-0004-0000-0000-000001000000}"/>
    <hyperlink ref="C9" location="'４北区'!R1C1" display="'４北区'!R1C1" xr:uid="{00000000-0004-0000-0000-000002000000}"/>
    <hyperlink ref="C10" location="'５西・手稲区'!R1C1" display="'５西・手稲区'!R1C1" xr:uid="{00000000-0004-0000-0000-000003000000}"/>
    <hyperlink ref="C11" location="'６豊平・清田区'!R1C1" display="'６豊平・清田区'!R1C1" xr:uid="{00000000-0004-0000-0000-000004000000}"/>
    <hyperlink ref="C12" location="'７白石・厚別区'!R1C1" display="'７白石・厚別区'!R1C1" xr:uid="{00000000-0004-0000-0000-000005000000}"/>
    <hyperlink ref="C13" location="'８江別・北広島・恵庭・千歳'!R1C1" display="'８江別・北広島・恵庭・千歳'!R1C1" xr:uid="{00000000-0004-0000-0000-000006000000}"/>
    <hyperlink ref="C14" location="'9石狩・厚田・浜益'!R1C1" display="'9石狩・厚田・浜益'!R1C1" xr:uid="{00000000-0004-0000-0000-000007000000}"/>
    <hyperlink ref="C15" location="'10小樽'!R1C1" display="'10小樽'!R1C1" xr:uid="{00000000-0004-0000-0000-000008000000}"/>
    <hyperlink ref="C16" location="'11余市・古平・積丹・古宇'!R1C1" display="'11余市・古平・積丹・古宇'!R1C1" xr:uid="{00000000-0004-0000-0000-000009000000}"/>
    <hyperlink ref="C18" location="'13磯谷・寿都・島牧'!R1C1" display="'13磯谷・寿都・島牧'!R1C1" xr:uid="{00000000-0004-0000-0000-00000A000000}"/>
    <hyperlink ref="C19" location="'14岩見沢・三笠・夕張'!R1C1" display="'14岩見沢・三笠・夕張'!R1C1" xr:uid="{00000000-0004-0000-0000-00000B000000}"/>
    <hyperlink ref="C20" location="'15美唄・砂川・滝川・深川'!R1C1" display="'15美唄・砂川・滝川・深川'!R1C1" xr:uid="{00000000-0004-0000-0000-00000C000000}"/>
    <hyperlink ref="C21" location="'16赤平・歌志内・芦別'!R1C1" display="'16赤平・歌志内・芦別'!R1C1" xr:uid="{00000000-0004-0000-0000-00000D000000}"/>
    <hyperlink ref="C22" location="'17空知・夕張'!R1C1" display="'17空知・夕張'!R1C1" xr:uid="{00000000-0004-0000-0000-00000E000000}"/>
    <hyperlink ref="C23" location="'18樺戸・雨竜'!R1C1" display="'18樺戸・雨竜'!R1C1" xr:uid="{00000000-0004-0000-0000-00000F000000}"/>
    <hyperlink ref="C25" location="'20室蘭'!R1C1" display="'20室蘭'!R1C1" xr:uid="{00000000-0004-0000-0000-000010000000}"/>
    <hyperlink ref="C7" location="'２南区'!R1C1" display="'２南区'!R1C1" xr:uid="{00000000-0004-0000-0000-000011000000}"/>
    <hyperlink ref="C27" location="'22白老・有珠・虻田②'!A1" display="'22白老・有珠・虻田②'!A1" xr:uid="{00000000-0004-0000-0000-000012000000}"/>
    <hyperlink ref="C28" location="'23沙流・静内・三石'!R1C1" display="'23沙流・静内・三石'!R1C1" xr:uid="{00000000-0004-0000-0000-000013000000}"/>
    <hyperlink ref="C29" location="'24浦河・様似・幌泉・新冠'!R1C1" display="'24浦河・様似・幌泉・新冠'!R1C1" xr:uid="{00000000-0004-0000-0000-000014000000}"/>
    <hyperlink ref="C30" location="'25函館市'!R1C1" display="'25函館市'!R1C1" xr:uid="{00000000-0004-0000-0000-000015000000}"/>
    <hyperlink ref="C31" location="'26亀田郡'!R1C1" display="'26亀田郡'!R1C1" xr:uid="{00000000-0004-0000-0000-000016000000}"/>
    <hyperlink ref="C32" location="'27上磯'!R1C1" display="'27上磯'!R1C1" xr:uid="{00000000-0004-0000-0000-000017000000}"/>
    <hyperlink ref="C33" location="'28松前・茅部'!R1C1" display="'28松前・茅部'!R1C1" xr:uid="{00000000-0004-0000-0000-000018000000}"/>
    <hyperlink ref="C34" location="'29山越郡'!R1C1" display="'29山越郡'!R1C1" xr:uid="{00000000-0004-0000-0000-000019000000}"/>
    <hyperlink ref="C35" location="'30桧山・爾志'!R1C1" display="'30桧山・爾志'!R1C1" xr:uid="{00000000-0004-0000-0000-00001A000000}"/>
    <hyperlink ref="K6" location="'31久遠・瀬棚・奥尻'!R1C1" display="'31久遠・瀬棚・奥尻'!R1C1" xr:uid="{00000000-0004-0000-0000-00001B000000}"/>
    <hyperlink ref="C24" location="'19苫小牧'!R1C1" display="'19苫小牧'!R1C1" xr:uid="{00000000-0004-0000-0000-00001C000000}"/>
    <hyperlink ref="C26" location="'21登別・伊達・勇払'!R1C1" display="'21登別・伊達・勇払'!R1C1" xr:uid="{00000000-0004-0000-0000-00001D000000}"/>
    <hyperlink ref="K7" location="'32旭川市'!R1C1" display="'32旭川市'!R1C1" xr:uid="{00000000-0004-0000-0000-00001E000000}"/>
    <hyperlink ref="K8" location="'33士別・名寄・富良野'!R1C1" display="'33士別・名寄・富良野'!R1C1" xr:uid="{00000000-0004-0000-0000-00001F000000}"/>
    <hyperlink ref="K9" location="'34上川郡'!R1C1" display="'34上川郡'!R1C1" xr:uid="{00000000-0004-0000-0000-000020000000}"/>
    <hyperlink ref="K10" location="'35中川・勇払・空知'!R1C1" display="'35中川・勇払・空知'!R1C1" xr:uid="{00000000-0004-0000-0000-000021000000}"/>
    <hyperlink ref="K11" location="'36留萌市・増毛郡'!R1C1" display="'36留萌市・増毛郡'!R1C1" xr:uid="{00000000-0004-0000-0000-000022000000}"/>
    <hyperlink ref="K12" location="'37留萌・苫前・天塩'!R1C1" display="'37留萌・苫前・天塩'!R1C1" xr:uid="{00000000-0004-0000-0000-000023000000}"/>
    <hyperlink ref="K13" location="'38稚内・枝幸'!R1C1" display="'38稚内・枝幸'!R1C1" xr:uid="{00000000-0004-0000-0000-000024000000}"/>
    <hyperlink ref="K14" location="'39天塩・宗谷・利尻・礼文'!R1C1" display="'39天塩・宗谷・利尻・礼文'!R1C1" xr:uid="{00000000-0004-0000-0000-000025000000}"/>
    <hyperlink ref="K15" location="'40北見・網走・紋別・網走郡'!R1C1" display="'40北見・網走・紋別・網走郡'!R1C1" xr:uid="{00000000-0004-0000-0000-000026000000}"/>
    <hyperlink ref="K16" location="'41斜里・常呂'!R1C1" display="'41斜里・常呂'!R1C1" xr:uid="{00000000-0004-0000-0000-000027000000}"/>
    <hyperlink ref="K17" location="'42紋別郡'!R1C1" display="'42紋別郡'!R1C1" xr:uid="{00000000-0004-0000-0000-000028000000}"/>
    <hyperlink ref="K18" location="'43帯広市'!R1C1" display="'43帯広市'!R1C1" xr:uid="{00000000-0004-0000-0000-000029000000}"/>
    <hyperlink ref="K19" location="'44河東郡'!R1C1" display="'44河東郡'!R1C1" xr:uid="{00000000-0004-0000-0000-00002A000000}"/>
    <hyperlink ref="K20" location="'45上川・河西・広尾・足寄'!R1C1" display="'45上川・河西・広尾・足寄'!R1C1" xr:uid="{00000000-0004-0000-0000-00002B000000}"/>
    <hyperlink ref="K21" location="'46中川・十勝'!R1C1" display="'46中川・十勝'!R1C1" xr:uid="{00000000-0004-0000-0000-00002C000000}"/>
    <hyperlink ref="K22" location="'47釧路市'!R1C1" display="'47釧路市'!R1C1" xr:uid="{00000000-0004-0000-0000-00002D000000}"/>
    <hyperlink ref="K23" location="'48釧路・厚岸・阿寒'!R1C1" display="'48釧路・厚岸・阿寒'!R1C1" xr:uid="{00000000-0004-0000-0000-00002E000000}"/>
    <hyperlink ref="K24" location="'49川上・白糠'!R1C1" display="'49川上・白糠'!R1C1" xr:uid="{00000000-0004-0000-0000-00002F000000}"/>
    <hyperlink ref="K25" location="'50根室・野付・標津・目梨'!R1C1" display="'50根室・野付・標津・目梨'!R1C1" xr:uid="{00000000-0004-0000-0000-000030000000}"/>
    <hyperlink ref="C7:E7" location="'２南区'!R1C1" display="'２南区'!R1C1" xr:uid="{00000000-0004-0000-0000-000031000000}"/>
    <hyperlink ref="C8:E8" location="'３東区'!R1C1" display="'３東区'!R1C1" xr:uid="{00000000-0004-0000-0000-000032000000}"/>
    <hyperlink ref="C9:E9" location="'４北区'!R1C1" display="'４北区'!R1C1" xr:uid="{00000000-0004-0000-0000-000033000000}"/>
    <hyperlink ref="C10:F10" location="'５西・手稲区'!R1C1" display="'５西・手稲区'!R1C1" xr:uid="{00000000-0004-0000-0000-000034000000}"/>
    <hyperlink ref="C11:F11" location="'６豊平・清田区'!R1C1" display="'６豊平・清田区'!R1C1" xr:uid="{00000000-0004-0000-0000-000035000000}"/>
    <hyperlink ref="C12:F12" location="'７白石・厚別区'!R1C1" display="'７白石・厚別区'!R1C1" xr:uid="{00000000-0004-0000-0000-000036000000}"/>
    <hyperlink ref="C13:H13" location="'８江別・北広島・恵庭・千歳'!R1C1" display="'８江別・北広島・恵庭・千歳'!R1C1" xr:uid="{00000000-0004-0000-0000-000037000000}"/>
    <hyperlink ref="C14:G14" location="'9石狩・厚田・浜益'!R1C1" display="'9石狩・厚田・浜益'!R1C1" xr:uid="{00000000-0004-0000-0000-000038000000}"/>
    <hyperlink ref="C15:E15" location="'10小樽市'!A1" display="'10小樽市'!A1" xr:uid="{00000000-0004-0000-0000-000039000000}"/>
    <hyperlink ref="C16:H16" location="'11余市・古平・積丹・古宇'!R1C1" display="'11余市・古平・積丹・古宇'!R1C1" xr:uid="{00000000-0004-0000-0000-00003A000000}"/>
    <hyperlink ref="C18:G18" location="'13磯谷・寿都・島牧'!R1C1" display="'13磯谷・寿都・島牧'!R1C1" xr:uid="{00000000-0004-0000-0000-00003B000000}"/>
    <hyperlink ref="C19:G19" location="'14岩見沢・三笠・夕張'!R1C1" display="'14岩見沢・三笠・夕張'!R1C1" xr:uid="{00000000-0004-0000-0000-00003C000000}"/>
    <hyperlink ref="C20:H20" location="'15美唄・砂川・滝川・深川'!R1C1" display="'15美唄・砂川・滝川・深川'!R1C1" xr:uid="{00000000-0004-0000-0000-00003D000000}"/>
    <hyperlink ref="C21:G21" location="'16赤平・歌志内・芦別'!R1C1" display="'16赤平・歌志内・芦別'!R1C1" xr:uid="{00000000-0004-0000-0000-00003E000000}"/>
    <hyperlink ref="C22:F22" location="'17空知①・夕張'!A1" display="'17空知①・夕張'!A1" xr:uid="{00000000-0004-0000-0000-00003F000000}"/>
    <hyperlink ref="C23:F23" location="'18樺戸・雨竜'!R1C1" display="'18樺戸・雨竜'!R1C1" xr:uid="{00000000-0004-0000-0000-000040000000}"/>
    <hyperlink ref="C24:E24" location="'19苫小牧'!R1C1" display="'19苫小牧'!R1C1" xr:uid="{00000000-0004-0000-0000-000041000000}"/>
    <hyperlink ref="C25:E25" location="'20室蘭'!R1C1" display="'20室蘭'!R1C1" xr:uid="{00000000-0004-0000-0000-000042000000}"/>
    <hyperlink ref="C26:G26" location="'21登別・伊達・勇払①'!A1" display="'21登別・伊達・勇払①'!A1" xr:uid="{00000000-0004-0000-0000-000043000000}"/>
    <hyperlink ref="C29:H29" location="'24浦河・様似・幌泉・新冠'!R1C1" display="'24浦河・様似・幌泉・新冠'!R1C1" xr:uid="{00000000-0004-0000-0000-000044000000}"/>
    <hyperlink ref="C30:E30" location="'25函館市'!R1C1" display="'25函館市'!R1C1" xr:uid="{00000000-0004-0000-0000-000045000000}"/>
    <hyperlink ref="C31:E31" location="'26亀田郡'!R1C1" display="'26亀田郡'!R1C1" xr:uid="{00000000-0004-0000-0000-000046000000}"/>
    <hyperlink ref="C32:E32" location="'27上磯'!R1C1" display="'27上磯'!R1C1" xr:uid="{00000000-0004-0000-0000-000047000000}"/>
    <hyperlink ref="C33:F33" location="'28松前・茅部'!R1C1" display="'28松前・茅部'!R1C1" xr:uid="{00000000-0004-0000-0000-000048000000}"/>
    <hyperlink ref="C34:E34" location="'29山越郡'!R1C1" display="'29山越郡'!R1C1" xr:uid="{00000000-0004-0000-0000-000049000000}"/>
    <hyperlink ref="C35:F35" location="'30桧山・爾志'!R1C1" display="'30桧山・爾志'!R1C1" xr:uid="{00000000-0004-0000-0000-00004A000000}"/>
    <hyperlink ref="K7:M7" location="'32旭川市'!R1C1" display="'32旭川市'!R1C1" xr:uid="{00000000-0004-0000-0000-00004B000000}"/>
    <hyperlink ref="K8:O8" location="'33士別・名寄・富良野'!R1C1" display="'33士別・名寄・富良野'!R1C1" xr:uid="{00000000-0004-0000-0000-00004C000000}"/>
    <hyperlink ref="K9:M9" location="'34上川郡①'!A1" display="'34上川郡①'!A1" xr:uid="{00000000-0004-0000-0000-00004D000000}"/>
    <hyperlink ref="K10:O10" location="'35中川①・勇払②・空知②'!A1" display="'35中川①・勇払②・空知②'!A1" xr:uid="{00000000-0004-0000-0000-00004E000000}"/>
    <hyperlink ref="K11:N11" location="'36留萌市・増毛郡'!R1C1" display="'36留萌市・増毛郡'!R1C1" xr:uid="{00000000-0004-0000-0000-00004F000000}"/>
    <hyperlink ref="K12:O12" location="'37留萌・苫前・天塩①'!A1" display="'37留萌・苫前・天塩①'!A1" xr:uid="{00000000-0004-0000-0000-000050000000}"/>
    <hyperlink ref="K13:N13" location="'38稚内・枝幸'!R1C1" display="'38稚内・枝幸'!R1C1" xr:uid="{00000000-0004-0000-0000-000051000000}"/>
    <hyperlink ref="K14:P14" location="'39天塩②・宗谷・利尻・礼文'!A1" display="'39天塩②・宗谷・利尻・礼文'!A1" xr:uid="{00000000-0004-0000-0000-000052000000}"/>
    <hyperlink ref="K15:P15" location="'40北見・網走・紋別・網走郡'!R1C1" display="'40北見・網走・紋別・網走郡'!R1C1" xr:uid="{00000000-0004-0000-0000-000053000000}"/>
    <hyperlink ref="K16:N16" location="'41斜里・常呂'!R1C1" display="'41斜里・常呂'!R1C1" xr:uid="{00000000-0004-0000-0000-000054000000}"/>
    <hyperlink ref="K17:M17" location="'42紋別郡'!R1C1" display="'42紋別郡'!R1C1" xr:uid="{00000000-0004-0000-0000-000055000000}"/>
    <hyperlink ref="K18:M18" location="'43帯広市'!R1C1" display="'43帯広市'!R1C1" xr:uid="{00000000-0004-0000-0000-000056000000}"/>
    <hyperlink ref="K19:M19" location="'44河東郡'!R1C1" display="'44河東郡'!R1C1" xr:uid="{00000000-0004-0000-0000-000057000000}"/>
    <hyperlink ref="K20:P20" location="'45上川②・河西・広尾・足寄'!A1" display="'45上川②・河西・広尾・足寄'!A1" xr:uid="{00000000-0004-0000-0000-000058000000}"/>
    <hyperlink ref="K21:N21" location="'46中川②・十勝'!A1" display="'46中川②・十勝'!A1" xr:uid="{00000000-0004-0000-0000-000059000000}"/>
    <hyperlink ref="K23:O23" location="'48釧路・厚岸・阿寒'!R1C1" display="'48釧路・厚岸・阿寒'!R1C1" xr:uid="{00000000-0004-0000-0000-00005A000000}"/>
    <hyperlink ref="K24:N24" location="'49川上・白糠'!R1C1" display="'49川上・白糠'!R1C1" xr:uid="{00000000-0004-0000-0000-00005B000000}"/>
    <hyperlink ref="K25:P25" location="'50根室・野付・標津・目梨'!R1C1" display="'50根室・野付・標津・目梨'!R1C1" xr:uid="{00000000-0004-0000-0000-00005C000000}"/>
    <hyperlink ref="J26" location="北海道総部数表!R1C1" display="北海道総部数表!R1C1" xr:uid="{00000000-0004-0000-0000-00005D000000}"/>
    <hyperlink ref="F31" location="'26亀田郡'!A1" display="'26亀田郡'!A1" xr:uid="{00000000-0004-0000-0000-00005E000000}"/>
    <hyperlink ref="C6:E6" location="'１中央区'!R1C1" display="'１中央区'!R1C1" xr:uid="{00000000-0004-0000-0000-00005F000000}"/>
    <hyperlink ref="C17" location="'12岩内・虻田①'!A1" display="'12岩内・虻田①'!A1" xr:uid="{00000000-0004-0000-0000-000060000000}"/>
    <hyperlink ref="E17:F17" location="'12岩内・虻田①'!A1" display="岩内郡" xr:uid="{00000000-0004-0000-0000-000061000000}"/>
    <hyperlink ref="E27:G27" location="'22白老・有珠・虻田②'!A1" display="白老郡" xr:uid="{00000000-0004-0000-0000-000062000000}"/>
    <hyperlink ref="C27:G27" location="'22白老・有珠・虻田②'!A1" display="'22白老・有珠・虻田②'!A1" xr:uid="{00000000-0004-0000-0000-000063000000}"/>
    <hyperlink ref="C31:F31" location="'26北斗市・亀田郡'!A1" display="'26北斗市・亀田郡'!A1" xr:uid="{00000000-0004-0000-0000-000064000000}"/>
    <hyperlink ref="C34:F34" location="'29山越郡・二海郡'!A1" display="'29山越郡・二海郡'!A1" xr:uid="{00000000-0004-0000-0000-000065000000}"/>
    <hyperlink ref="K6:O6" location="'31久遠・瀬棚・奥尻'!R1C1" display="'31久遠・瀬棚・奥尻'!R1C1" xr:uid="{00000000-0004-0000-0000-000066000000}"/>
    <hyperlink ref="C14:E14" location="'9石狩市'!A1" display="'9石狩市'!A1" xr:uid="{00000000-0004-0000-0000-000067000000}"/>
    <hyperlink ref="C28:F28" location="'23沙流・日高'!A1" display="'23沙流・日高'!A1" xr:uid="{00000000-0004-0000-0000-000068000000}"/>
    <hyperlink ref="B13" location="'８江別・北広島・恵庭・千歳'!R1C1" display="'８江別・北広島・恵庭・千歳'!R1C1" xr:uid="{00000000-0004-0000-0000-000069000000}"/>
    <hyperlink ref="B14" location="'9石狩市'!A1" display="'9石狩市'!A1" xr:uid="{00000000-0004-0000-0000-00006A000000}"/>
    <hyperlink ref="B15" location="'10小樽市'!A1" display="'10小樽市'!A1" xr:uid="{00000000-0004-0000-0000-00006B000000}"/>
    <hyperlink ref="B16" location="'11余市・古平・積丹・古宇'!R1C1" display="'11余市・古平・積丹・古宇'!R1C1" xr:uid="{00000000-0004-0000-0000-00006C000000}"/>
    <hyperlink ref="B18" location="'13磯谷・寿都・島牧'!R1C1" display="'13磯谷・寿都・島牧'!R1C1" xr:uid="{00000000-0004-0000-0000-00006D000000}"/>
    <hyperlink ref="B19" location="'14岩見沢・三笠・夕張'!R1C1" display="'14岩見沢・三笠・夕張'!R1C1" xr:uid="{00000000-0004-0000-0000-00006E000000}"/>
    <hyperlink ref="B20" location="'15美唄・砂川・滝川・深川'!R1C1" display="'15美唄・砂川・滝川・深川'!R1C1" xr:uid="{00000000-0004-0000-0000-00006F000000}"/>
    <hyperlink ref="B21" location="'16赤平・歌志内・芦別'!R1C1" display="'16赤平・歌志内・芦別'!R1C1" xr:uid="{00000000-0004-0000-0000-000070000000}"/>
    <hyperlink ref="B22" location="'17空知①・夕張'!A1" display="'17空知①・夕張'!A1" xr:uid="{00000000-0004-0000-0000-000071000000}"/>
    <hyperlink ref="B23" location="'18樺戸・雨竜'!R1C1" display="'18樺戸・雨竜'!R1C1" xr:uid="{00000000-0004-0000-0000-000072000000}"/>
    <hyperlink ref="B24" location="'19苫小牧'!R1C1" display="'19苫小牧'!R1C1" xr:uid="{00000000-0004-0000-0000-000073000000}"/>
    <hyperlink ref="B25" location="'20室蘭'!R1C1" display="'20室蘭'!R1C1" xr:uid="{00000000-0004-0000-0000-000074000000}"/>
    <hyperlink ref="B26" location="'21登別・伊達・勇払①'!A1" display="'21登別・伊達・勇払①'!A1" xr:uid="{00000000-0004-0000-0000-000075000000}"/>
    <hyperlink ref="B29" location="'24浦河・様似・幌泉・新冠'!R1C1" display="'24浦河・様似・幌泉・新冠'!R1C1" xr:uid="{00000000-0004-0000-0000-000076000000}"/>
    <hyperlink ref="B30" location="'25函館市'!R1C1" display="'25函館市'!R1C1" xr:uid="{00000000-0004-0000-0000-000077000000}"/>
    <hyperlink ref="B31" location="'26北斗市・亀田郡'!A1" display="'26北斗市・亀田郡'!A1" xr:uid="{00000000-0004-0000-0000-000078000000}"/>
    <hyperlink ref="B32" location="'27上磯'!R1C1" display="'27上磯'!R1C1" xr:uid="{00000000-0004-0000-0000-000079000000}"/>
    <hyperlink ref="B33" location="'28松前・茅部'!R1C1" display="'28松前・茅部'!R1C1" xr:uid="{00000000-0004-0000-0000-00007A000000}"/>
    <hyperlink ref="B34" location="'29山越郡・二海郡'!A1" display="'29山越郡・二海郡'!A1" xr:uid="{00000000-0004-0000-0000-00007B000000}"/>
    <hyperlink ref="B35" location="'30桧山・爾志'!R1C1" display="'30桧山・爾志'!R1C1" xr:uid="{00000000-0004-0000-0000-00007C000000}"/>
    <hyperlink ref="B27" location="'22白老・有珠・虻田②'!A1" display="'22白老・有珠・虻田②'!A1" xr:uid="{00000000-0004-0000-0000-00007D000000}"/>
    <hyperlink ref="B28" location="'23沙流・日高'!A1" display="'23沙流・日高'!A1" xr:uid="{00000000-0004-0000-0000-00007E000000}"/>
    <hyperlink ref="B12" location="'７白石・厚別区'!R1C1" display="'７白石・厚別区'!R1C1" xr:uid="{00000000-0004-0000-0000-00007F000000}"/>
    <hyperlink ref="B11" location="'６豊平・清田区'!R1C1" display="'６豊平・清田区'!R1C1" xr:uid="{00000000-0004-0000-0000-000080000000}"/>
    <hyperlink ref="B10" location="'５西・手稲区'!R1C1" display="'５西・手稲区'!R1C1" xr:uid="{00000000-0004-0000-0000-000081000000}"/>
    <hyperlink ref="B9" location="'４北区'!V136" display="'４北区'!V136" xr:uid="{00000000-0004-0000-0000-000082000000}"/>
    <hyperlink ref="B8" location="'３東区'!V136" display="'３東区'!V136" xr:uid="{00000000-0004-0000-0000-000083000000}"/>
    <hyperlink ref="B7" location="'２南区'!V136" display="'２南区'!V136" xr:uid="{00000000-0004-0000-0000-000084000000}"/>
    <hyperlink ref="B6" location="'１中央区'!V136" display="'１中央区'!V136" xr:uid="{00000000-0004-0000-0000-000085000000}"/>
    <hyperlink ref="D7" location="'２南区'!R1C1" display="'２南区'!R1C1" xr:uid="{00000000-0004-0000-0000-000086000000}"/>
    <hyperlink ref="D8" location="'３東区'!R1C1" display="'３東区'!R1C1" xr:uid="{00000000-0004-0000-0000-000087000000}"/>
    <hyperlink ref="D9" location="'４北区'!R1C1" display="'４北区'!R1C1" xr:uid="{00000000-0004-0000-0000-000088000000}"/>
    <hyperlink ref="D10" location="'５西・手稲区'!R1C1" display="'５西・手稲区'!R1C1" xr:uid="{00000000-0004-0000-0000-000089000000}"/>
    <hyperlink ref="D11" location="'６豊平・清田区'!R1C1" display="'６豊平・清田区'!R1C1" xr:uid="{00000000-0004-0000-0000-00008A000000}"/>
    <hyperlink ref="D12" location="'７白石・厚別区'!R1C1" display="'７白石・厚別区'!R1C1" xr:uid="{00000000-0004-0000-0000-00008B000000}"/>
    <hyperlink ref="D13" location="'８江別・北広島・恵庭・千歳'!R1C1" display="'８江別・北広島・恵庭・千歳'!R1C1" xr:uid="{00000000-0004-0000-0000-00008C000000}"/>
    <hyperlink ref="D14" location="'9石狩市'!A1" display="'9石狩市'!A1" xr:uid="{00000000-0004-0000-0000-00008D000000}"/>
    <hyperlink ref="D15" location="'10小樽市'!A1" display="'10小樽市'!A1" xr:uid="{00000000-0004-0000-0000-00008E000000}"/>
    <hyperlink ref="D16" location="'11余市・古平・積丹・古宇'!R1C1" display="'11余市・古平・積丹・古宇'!R1C1" xr:uid="{00000000-0004-0000-0000-00008F000000}"/>
    <hyperlink ref="D18" location="'13磯谷・寿都・島牧'!R1C1" display="'13磯谷・寿都・島牧'!R1C1" xr:uid="{00000000-0004-0000-0000-000090000000}"/>
    <hyperlink ref="D19" location="'14岩見沢・三笠・夕張'!R1C1" display="'14岩見沢・三笠・夕張'!R1C1" xr:uid="{00000000-0004-0000-0000-000091000000}"/>
    <hyperlink ref="D20" location="'15美唄・砂川・滝川・深川'!R1C1" display="'15美唄・砂川・滝川・深川'!R1C1" xr:uid="{00000000-0004-0000-0000-000092000000}"/>
    <hyperlink ref="D21" location="'16赤平・歌志内・芦別'!R1C1" display="'16赤平・歌志内・芦別'!R1C1" xr:uid="{00000000-0004-0000-0000-000093000000}"/>
    <hyperlink ref="D22" location="'17空知①・夕張'!A1" display="'17空知①・夕張'!A1" xr:uid="{00000000-0004-0000-0000-000094000000}"/>
    <hyperlink ref="D23" location="'18樺戸・雨竜'!R1C1" display="'18樺戸・雨竜'!R1C1" xr:uid="{00000000-0004-0000-0000-000095000000}"/>
    <hyperlink ref="D24" location="'19苫小牧'!R1C1" display="'19苫小牧'!R1C1" xr:uid="{00000000-0004-0000-0000-000096000000}"/>
    <hyperlink ref="D25" location="'20室蘭'!R1C1" display="'20室蘭'!R1C1" xr:uid="{00000000-0004-0000-0000-000097000000}"/>
    <hyperlink ref="D26" location="'21登別・伊達・勇払①'!A1" display="'21登別・伊達・勇払①'!A1" xr:uid="{00000000-0004-0000-0000-000098000000}"/>
    <hyperlink ref="D29" location="'24浦河・様似・幌泉・新冠'!R1C1" display="'24浦河・様似・幌泉・新冠'!R1C1" xr:uid="{00000000-0004-0000-0000-000099000000}"/>
    <hyperlink ref="D30" location="'25函館市'!R1C1" display="'25函館市'!R1C1" xr:uid="{00000000-0004-0000-0000-00009A000000}"/>
    <hyperlink ref="D31" location="'26北斗市・亀田郡'!A1" display="'26北斗市・亀田郡'!A1" xr:uid="{00000000-0004-0000-0000-00009B000000}"/>
    <hyperlink ref="D32" location="'27上磯'!R1C1" display="'27上磯'!R1C1" xr:uid="{00000000-0004-0000-0000-00009C000000}"/>
    <hyperlink ref="D33" location="'28松前・茅部'!R1C1" display="'28松前・茅部'!R1C1" xr:uid="{00000000-0004-0000-0000-00009D000000}"/>
    <hyperlink ref="D34" location="'29山越郡・二海郡'!A1" display="'29山越郡・二海郡'!A1" xr:uid="{00000000-0004-0000-0000-00009E000000}"/>
    <hyperlink ref="D35" location="'30桧山・爾志'!R1C1" display="'30桧山・爾志'!R1C1" xr:uid="{00000000-0004-0000-0000-00009F000000}"/>
    <hyperlink ref="D6" location="'１中央区'!R1C1" display="'１中央区'!R1C1" xr:uid="{00000000-0004-0000-0000-0000A0000000}"/>
    <hyperlink ref="D27" location="'22白老・有珠・虻田②'!A1" display="'22白老・有珠・虻田②'!A1" xr:uid="{00000000-0004-0000-0000-0000A1000000}"/>
    <hyperlink ref="D28" location="'23沙流・日高'!A1" display="'23沙流・日高'!A1" xr:uid="{00000000-0004-0000-0000-0000A2000000}"/>
    <hyperlink ref="D17" location="'12岩内・虻田①'!A1" display="'12岩内・虻田①'!A1" xr:uid="{00000000-0004-0000-0000-0000A3000000}"/>
    <hyperlink ref="J7" location="'32旭川市'!R1C1" display="'32旭川市'!R1C1" xr:uid="{00000000-0004-0000-0000-0000A4000000}"/>
    <hyperlink ref="J8" location="'33士別・名寄・富良野'!R1C1" display="'33士別・名寄・富良野'!R1C1" xr:uid="{00000000-0004-0000-0000-0000A5000000}"/>
    <hyperlink ref="J9" location="'34上川郡①'!A1" display="'34上川郡①'!A1" xr:uid="{00000000-0004-0000-0000-0000A6000000}"/>
    <hyperlink ref="J10" location="'35中川①・勇払②・空知②'!A1" display="'35中川①・勇払②・空知②'!A1" xr:uid="{00000000-0004-0000-0000-0000A7000000}"/>
    <hyperlink ref="J11" location="'36留萌市・増毛郡'!R1C1" display="'36留萌市・増毛郡'!R1C1" xr:uid="{00000000-0004-0000-0000-0000A8000000}"/>
    <hyperlink ref="J12" location="'37留萌・苫前・天塩①'!A1" display="'37留萌・苫前・天塩①'!A1" xr:uid="{00000000-0004-0000-0000-0000A9000000}"/>
    <hyperlink ref="J13" location="'38稚内・枝幸'!R1C1" display="'38稚内・枝幸'!R1C1" xr:uid="{00000000-0004-0000-0000-0000AA000000}"/>
    <hyperlink ref="J14" location="'39天塩②・宗谷・利尻・礼文'!A1" display="'39天塩②・宗谷・利尻・礼文'!A1" xr:uid="{00000000-0004-0000-0000-0000AB000000}"/>
    <hyperlink ref="J15" location="'40北見・網走・紋別・網走郡'!R1C1" display="'40北見・網走・紋別・網走郡'!R1C1" xr:uid="{00000000-0004-0000-0000-0000AC000000}"/>
    <hyperlink ref="J6" location="'31久遠・瀬棚・奥尻'!R1C1" display="'31久遠・瀬棚・奥尻'!R1C1" xr:uid="{00000000-0004-0000-0000-0000AD000000}"/>
    <hyperlink ref="J16" location="'41斜里・常呂'!R1C1" display="'41斜里・常呂'!R1C1" xr:uid="{00000000-0004-0000-0000-0000AE000000}"/>
    <hyperlink ref="J17" location="'42紋別郡'!R1C1" display="'42紋別郡'!R1C1" xr:uid="{00000000-0004-0000-0000-0000AF000000}"/>
    <hyperlink ref="J18" location="'43帯広市'!R1C1" display="'43帯広市'!R1C1" xr:uid="{00000000-0004-0000-0000-0000B0000000}"/>
    <hyperlink ref="J19" location="'44河東郡'!R1C1" display="'44河東郡'!R1C1" xr:uid="{00000000-0004-0000-0000-0000B1000000}"/>
    <hyperlink ref="J20" location="'45上川②・河西・広尾・足寄'!A1" display="'45上川②・河西・広尾・足寄'!A1" xr:uid="{00000000-0004-0000-0000-0000B2000000}"/>
    <hyperlink ref="J21" location="'46中川②・十勝'!A1" display="'46中川②・十勝'!A1" xr:uid="{00000000-0004-0000-0000-0000B3000000}"/>
    <hyperlink ref="J23" location="'48釧路・厚岸・阿寒'!R1C1" display="'48釧路・厚岸・阿寒'!R1C1" xr:uid="{00000000-0004-0000-0000-0000B4000000}"/>
    <hyperlink ref="J24" location="'49川上・白糠'!R1C1" display="'49川上・白糠'!R1C1" xr:uid="{00000000-0004-0000-0000-0000B5000000}"/>
    <hyperlink ref="J25" location="'50根室・野付・標津・目梨'!R1C1" display="'50根室・野付・標津・目梨'!R1C1" xr:uid="{00000000-0004-0000-0000-0000B6000000}"/>
    <hyperlink ref="L7" location="'32旭川市'!R1C1" display="'32旭川市'!R1C1" xr:uid="{00000000-0004-0000-0000-0000B7000000}"/>
    <hyperlink ref="L8" location="'33士別・名寄・富良野'!R1C1" display="'33士別・名寄・富良野'!R1C1" xr:uid="{00000000-0004-0000-0000-0000B8000000}"/>
    <hyperlink ref="L9" location="'34上川郡①'!A1" display="'34上川郡①'!A1" xr:uid="{00000000-0004-0000-0000-0000B9000000}"/>
    <hyperlink ref="L10" location="'35中川①・勇払②・空知②'!A1" display="'35中川①・勇払②・空知②'!A1" xr:uid="{00000000-0004-0000-0000-0000BA000000}"/>
    <hyperlink ref="L11" location="'36留萌市・増毛郡'!R1C1" display="'36留萌市・増毛郡'!R1C1" xr:uid="{00000000-0004-0000-0000-0000BB000000}"/>
    <hyperlink ref="L12" location="'37留萌・苫前・天塩①'!A1" display="'37留萌・苫前・天塩①'!A1" xr:uid="{00000000-0004-0000-0000-0000BC000000}"/>
    <hyperlink ref="L13" location="'38稚内・枝幸'!R1C1" display="'38稚内・枝幸'!R1C1" xr:uid="{00000000-0004-0000-0000-0000BD000000}"/>
    <hyperlink ref="L14" location="'39天塩②・宗谷・利尻・礼文'!A1" display="'39天塩②・宗谷・利尻・礼文'!A1" xr:uid="{00000000-0004-0000-0000-0000BE000000}"/>
    <hyperlink ref="L15" location="'40北見・網走・紋別・網走郡'!R1C1" display="'40北見・網走・紋別・網走郡'!R1C1" xr:uid="{00000000-0004-0000-0000-0000BF000000}"/>
    <hyperlink ref="L16" location="'41斜里・常呂'!R1C1" display="'41斜里・常呂'!R1C1" xr:uid="{00000000-0004-0000-0000-0000C0000000}"/>
    <hyperlink ref="L17" location="'42紋別郡'!R1C1" display="'42紋別郡'!R1C1" xr:uid="{00000000-0004-0000-0000-0000C1000000}"/>
    <hyperlink ref="L18" location="'43帯広市'!R1C1" display="'43帯広市'!R1C1" xr:uid="{00000000-0004-0000-0000-0000C2000000}"/>
    <hyperlink ref="L19" location="'44河東郡'!R1C1" display="'44河東郡'!R1C1" xr:uid="{00000000-0004-0000-0000-0000C3000000}"/>
    <hyperlink ref="L20" location="'45上川②・河西・広尾・足寄'!A1" display="'45上川②・河西・広尾・足寄'!A1" xr:uid="{00000000-0004-0000-0000-0000C4000000}"/>
    <hyperlink ref="L21" location="'46中川②・十勝'!A1" display="'46中川②・十勝'!A1" xr:uid="{00000000-0004-0000-0000-0000C5000000}"/>
    <hyperlink ref="L23" location="'48釧路・厚岸・阿寒'!R1C1" display="'48釧路・厚岸・阿寒'!R1C1" xr:uid="{00000000-0004-0000-0000-0000C6000000}"/>
    <hyperlink ref="L24" location="'49川上・白糠'!R1C1" display="'49川上・白糠'!R1C1" xr:uid="{00000000-0004-0000-0000-0000C7000000}"/>
    <hyperlink ref="L25" location="'50根室・野付・標津・目梨'!R1C1" display="'50根室・野付・標津・目梨'!R1C1" xr:uid="{00000000-0004-0000-0000-0000C8000000}"/>
    <hyperlink ref="L6" location="'31久遠・瀬棚・奥尻'!R1C1" display="'31久遠・瀬棚・奥尻'!R1C1" xr:uid="{00000000-0004-0000-0000-0000C9000000}"/>
    <hyperlink ref="L22" location="'４７釧路市'!A1" display="'４７釧路市'!A1" xr:uid="{00000000-0004-0000-0000-0000CB000000}"/>
    <hyperlink ref="J22" location="'４７釧路市'!A1" display="'４７釧路市'!A1" xr:uid="{00000000-0004-0000-0000-0000CA000000}"/>
    <hyperlink ref="M22" location="'４７釧路市'!A1" display="釧路市" xr:uid="{58653BB3-AA67-47D2-9203-89B60B9B2DA4}"/>
    <hyperlink ref="B17" location="'１２岩内・虻田①'!A1" display="'１２岩内・虻田①'!A1" xr:uid="{58EC8049-ECE1-4C82-A06C-F22397C40D46}"/>
  </hyperlinks>
  <pageMargins left="0.39370078740157483" right="0.39370078740157483" top="0.39370078740157483" bottom="0.39370078740157483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7">
    <tabColor indexed="43"/>
  </sheetPr>
  <dimension ref="A1:Z157"/>
  <sheetViews>
    <sheetView showGridLines="0" view="pageBreakPreview" zoomScale="90" zoomScaleNormal="7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8</v>
      </c>
      <c r="Z2" s="398" t="s">
        <v>1921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333" t="s">
        <v>571</v>
      </c>
      <c r="C4" s="505" t="s">
        <v>605</v>
      </c>
      <c r="D4" s="506"/>
      <c r="E4" s="507"/>
      <c r="F4" s="334" t="s">
        <v>572</v>
      </c>
      <c r="G4" s="505" t="s">
        <v>573</v>
      </c>
      <c r="H4" s="506"/>
      <c r="I4" s="507"/>
      <c r="J4" s="334" t="s">
        <v>574</v>
      </c>
      <c r="K4" s="505" t="s">
        <v>575</v>
      </c>
      <c r="L4" s="506"/>
      <c r="M4" s="507"/>
      <c r="N4" s="334" t="s">
        <v>576</v>
      </c>
      <c r="O4" s="505" t="s">
        <v>552</v>
      </c>
      <c r="P4" s="506"/>
      <c r="Q4" s="507"/>
      <c r="R4" s="334" t="s">
        <v>579</v>
      </c>
      <c r="S4" s="505"/>
      <c r="T4" s="506"/>
      <c r="U4" s="507"/>
      <c r="V4" s="334" t="s">
        <v>579</v>
      </c>
      <c r="W4" s="505"/>
      <c r="X4" s="506"/>
      <c r="Y4" s="507"/>
    </row>
    <row r="5" spans="1:26" s="239" customFormat="1" ht="12.75" customHeight="1">
      <c r="A5" s="335">
        <v>1</v>
      </c>
      <c r="B5" s="241" t="s">
        <v>580</v>
      </c>
      <c r="C5" s="336" t="s">
        <v>581</v>
      </c>
      <c r="D5" s="243" t="s">
        <v>582</v>
      </c>
      <c r="E5" s="243"/>
      <c r="F5" s="241" t="s">
        <v>580</v>
      </c>
      <c r="G5" s="336" t="s">
        <v>581</v>
      </c>
      <c r="H5" s="243" t="s">
        <v>582</v>
      </c>
      <c r="I5" s="243"/>
      <c r="J5" s="241" t="s">
        <v>580</v>
      </c>
      <c r="K5" s="336" t="s">
        <v>581</v>
      </c>
      <c r="L5" s="243" t="s">
        <v>582</v>
      </c>
      <c r="M5" s="243"/>
      <c r="N5" s="241" t="s">
        <v>580</v>
      </c>
      <c r="O5" s="336" t="s">
        <v>581</v>
      </c>
      <c r="P5" s="243" t="s">
        <v>582</v>
      </c>
      <c r="Q5" s="243"/>
      <c r="R5" s="241" t="s">
        <v>580</v>
      </c>
      <c r="S5" s="336" t="s">
        <v>581</v>
      </c>
      <c r="T5" s="243" t="s">
        <v>582</v>
      </c>
      <c r="U5" s="245"/>
      <c r="V5" s="241" t="s">
        <v>580</v>
      </c>
      <c r="W5" s="336" t="s">
        <v>581</v>
      </c>
      <c r="X5" s="243" t="s">
        <v>582</v>
      </c>
      <c r="Y5" s="245"/>
    </row>
    <row r="6" spans="1:26" s="252" customFormat="1" ht="12.75" customHeight="1">
      <c r="A6" s="246">
        <v>217</v>
      </c>
      <c r="B6" s="247" t="s">
        <v>787</v>
      </c>
      <c r="C6" s="248" t="s">
        <v>143</v>
      </c>
      <c r="D6" s="249">
        <v>650</v>
      </c>
      <c r="E6" s="250">
        <v>0</v>
      </c>
      <c r="F6" s="247" t="s">
        <v>788</v>
      </c>
      <c r="G6" s="248" t="s">
        <v>143</v>
      </c>
      <c r="H6" s="249">
        <v>1240</v>
      </c>
      <c r="I6" s="250">
        <v>0</v>
      </c>
      <c r="J6" s="247"/>
      <c r="K6" s="248" t="s">
        <v>579</v>
      </c>
      <c r="L6" s="249" t="s">
        <v>579</v>
      </c>
      <c r="M6" s="250" t="s">
        <v>579</v>
      </c>
      <c r="N6" s="247" t="s">
        <v>789</v>
      </c>
      <c r="O6" s="248" t="s">
        <v>2000</v>
      </c>
      <c r="P6" s="249">
        <v>2080</v>
      </c>
      <c r="Q6" s="250">
        <v>0</v>
      </c>
      <c r="R6" s="24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472</v>
      </c>
      <c r="B7" s="251" t="s">
        <v>790</v>
      </c>
      <c r="C7" s="248" t="s">
        <v>145</v>
      </c>
      <c r="D7" s="249">
        <v>640</v>
      </c>
      <c r="E7" s="250">
        <v>0</v>
      </c>
      <c r="F7" s="251" t="s">
        <v>791</v>
      </c>
      <c r="G7" s="248" t="s">
        <v>145</v>
      </c>
      <c r="H7" s="249">
        <v>1000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794</v>
      </c>
      <c r="O7" s="248" t="s">
        <v>2001</v>
      </c>
      <c r="P7" s="249">
        <v>3490</v>
      </c>
      <c r="Q7" s="250">
        <v>0</v>
      </c>
      <c r="R7" s="251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792</v>
      </c>
      <c r="C8" s="248" t="s">
        <v>144</v>
      </c>
      <c r="D8" s="249">
        <v>600</v>
      </c>
      <c r="E8" s="250">
        <v>0</v>
      </c>
      <c r="F8" s="251" t="s">
        <v>793</v>
      </c>
      <c r="G8" s="248" t="s">
        <v>144</v>
      </c>
      <c r="H8" s="249">
        <v>1570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796</v>
      </c>
      <c r="O8" s="248" t="s">
        <v>2002</v>
      </c>
      <c r="P8" s="249">
        <v>4080</v>
      </c>
      <c r="Q8" s="250">
        <v>0</v>
      </c>
      <c r="R8" s="251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749</v>
      </c>
      <c r="C9" s="248" t="s">
        <v>146</v>
      </c>
      <c r="D9" s="249">
        <v>400</v>
      </c>
      <c r="E9" s="250">
        <v>0</v>
      </c>
      <c r="F9" s="251" t="s">
        <v>795</v>
      </c>
      <c r="G9" s="248" t="s">
        <v>147</v>
      </c>
      <c r="H9" s="249">
        <v>280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799</v>
      </c>
      <c r="O9" s="248" t="s">
        <v>2003</v>
      </c>
      <c r="P9" s="249">
        <v>3270</v>
      </c>
      <c r="Q9" s="250">
        <v>0</v>
      </c>
      <c r="R9" s="251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797</v>
      </c>
      <c r="C10" s="248" t="s">
        <v>147</v>
      </c>
      <c r="D10" s="249">
        <v>380</v>
      </c>
      <c r="E10" s="250">
        <v>0</v>
      </c>
      <c r="F10" s="266" t="s">
        <v>1876</v>
      </c>
      <c r="G10" s="248" t="s">
        <v>156</v>
      </c>
      <c r="H10" s="249">
        <v>100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51" t="s">
        <v>800</v>
      </c>
      <c r="O10" s="248" t="s">
        <v>2004</v>
      </c>
      <c r="P10" s="249">
        <v>3250</v>
      </c>
      <c r="Q10" s="250">
        <v>0</v>
      </c>
      <c r="R10" s="251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51" t="s">
        <v>801</v>
      </c>
      <c r="O11" s="248" t="s">
        <v>2005</v>
      </c>
      <c r="P11" s="249">
        <v>3190</v>
      </c>
      <c r="Q11" s="250">
        <v>0</v>
      </c>
      <c r="R11" s="251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51"/>
      <c r="O12" s="248" t="s">
        <v>579</v>
      </c>
      <c r="P12" s="249" t="s">
        <v>579</v>
      </c>
      <c r="Q12" s="250" t="s">
        <v>579</v>
      </c>
      <c r="R12" s="251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51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51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51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51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51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1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1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1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1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1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1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1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1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1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1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1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1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1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1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1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1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1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1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1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1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1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1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1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1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1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1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1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26220</v>
      </c>
      <c r="B45" s="254"/>
      <c r="C45" s="256" t="str">
        <f>IF(D45=0,"","計")</f>
        <v>計</v>
      </c>
      <c r="D45" s="257">
        <f>SUBTOTAL(9,D6:D44)</f>
        <v>2670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4190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19360</v>
      </c>
      <c r="Q45" s="258">
        <f>SUM(Q6:Q44)</f>
        <v>0</v>
      </c>
      <c r="R45" s="251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333" t="s">
        <v>571</v>
      </c>
      <c r="C47" s="505" t="s">
        <v>605</v>
      </c>
      <c r="D47" s="506"/>
      <c r="E47" s="507"/>
      <c r="F47" s="334" t="s">
        <v>572</v>
      </c>
      <c r="G47" s="505" t="s">
        <v>573</v>
      </c>
      <c r="H47" s="506"/>
      <c r="I47" s="507"/>
      <c r="J47" s="334" t="s">
        <v>574</v>
      </c>
      <c r="K47" s="505" t="s">
        <v>575</v>
      </c>
      <c r="L47" s="506"/>
      <c r="M47" s="507"/>
      <c r="N47" s="334" t="s">
        <v>576</v>
      </c>
      <c r="O47" s="505" t="s">
        <v>552</v>
      </c>
      <c r="P47" s="506"/>
      <c r="Q47" s="507"/>
      <c r="R47" s="334" t="s">
        <v>579</v>
      </c>
      <c r="S47" s="505"/>
      <c r="T47" s="506"/>
      <c r="U47" s="507"/>
      <c r="V47" s="334" t="s">
        <v>579</v>
      </c>
      <c r="W47" s="505"/>
      <c r="X47" s="506"/>
      <c r="Y47" s="507"/>
    </row>
    <row r="48" spans="1:25" s="265" customFormat="1" ht="12.75" customHeight="1">
      <c r="A48" s="335">
        <v>1</v>
      </c>
      <c r="B48" s="241" t="s">
        <v>580</v>
      </c>
      <c r="C48" s="336" t="s">
        <v>581</v>
      </c>
      <c r="D48" s="243" t="s">
        <v>582</v>
      </c>
      <c r="E48" s="243"/>
      <c r="F48" s="241" t="s">
        <v>580</v>
      </c>
      <c r="G48" s="336" t="s">
        <v>581</v>
      </c>
      <c r="H48" s="243" t="s">
        <v>582</v>
      </c>
      <c r="I48" s="243"/>
      <c r="J48" s="241" t="s">
        <v>580</v>
      </c>
      <c r="K48" s="336" t="s">
        <v>581</v>
      </c>
      <c r="L48" s="243" t="s">
        <v>582</v>
      </c>
      <c r="M48" s="243"/>
      <c r="N48" s="241" t="s">
        <v>580</v>
      </c>
      <c r="O48" s="336" t="s">
        <v>581</v>
      </c>
      <c r="P48" s="243" t="s">
        <v>582</v>
      </c>
      <c r="Q48" s="243"/>
      <c r="R48" s="241" t="s">
        <v>580</v>
      </c>
      <c r="S48" s="336" t="s">
        <v>581</v>
      </c>
      <c r="T48" s="243" t="s">
        <v>582</v>
      </c>
      <c r="U48" s="245"/>
      <c r="V48" s="241" t="s">
        <v>580</v>
      </c>
      <c r="W48" s="336" t="s">
        <v>581</v>
      </c>
      <c r="X48" s="243" t="s">
        <v>582</v>
      </c>
      <c r="Y48" s="245"/>
    </row>
    <row r="49" spans="1:25" s="252" customFormat="1" ht="12.75" customHeight="1">
      <c r="A49" s="246">
        <v>234</v>
      </c>
      <c r="B49" s="247" t="s">
        <v>802</v>
      </c>
      <c r="C49" s="248" t="s">
        <v>148</v>
      </c>
      <c r="D49" s="249">
        <v>840</v>
      </c>
      <c r="E49" s="250">
        <v>0</v>
      </c>
      <c r="F49" s="247" t="s">
        <v>803</v>
      </c>
      <c r="G49" s="248" t="s">
        <v>148</v>
      </c>
      <c r="H49" s="249">
        <v>940</v>
      </c>
      <c r="I49" s="250">
        <v>0</v>
      </c>
      <c r="J49" s="247" t="s">
        <v>2454</v>
      </c>
      <c r="K49" s="248" t="s">
        <v>2455</v>
      </c>
      <c r="L49" s="267">
        <v>110</v>
      </c>
      <c r="M49" s="250">
        <v>0</v>
      </c>
      <c r="N49" s="247" t="s">
        <v>804</v>
      </c>
      <c r="O49" s="248" t="s">
        <v>2006</v>
      </c>
      <c r="P49" s="267">
        <v>3180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473</v>
      </c>
      <c r="B50" s="266"/>
      <c r="C50" s="248" t="s">
        <v>579</v>
      </c>
      <c r="D50" s="249" t="s">
        <v>579</v>
      </c>
      <c r="E50" s="250">
        <v>0</v>
      </c>
      <c r="F50" s="251" t="s">
        <v>805</v>
      </c>
      <c r="G50" s="248" t="s">
        <v>133</v>
      </c>
      <c r="H50" s="249">
        <v>300</v>
      </c>
      <c r="I50" s="250">
        <v>0</v>
      </c>
      <c r="J50" s="251"/>
      <c r="K50" s="248" t="s">
        <v>579</v>
      </c>
      <c r="L50" s="267" t="s">
        <v>579</v>
      </c>
      <c r="M50" s="250">
        <v>0</v>
      </c>
      <c r="N50" s="251" t="s">
        <v>806</v>
      </c>
      <c r="O50" s="248" t="s">
        <v>2007</v>
      </c>
      <c r="P50" s="267">
        <v>2520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51"/>
      <c r="K51" s="248" t="s">
        <v>579</v>
      </c>
      <c r="L51" s="267" t="s">
        <v>579</v>
      </c>
      <c r="M51" s="250">
        <v>0</v>
      </c>
      <c r="N51" s="251" t="s">
        <v>807</v>
      </c>
      <c r="O51" s="248" t="s">
        <v>2456</v>
      </c>
      <c r="P51" s="267">
        <v>1010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51" t="s">
        <v>808</v>
      </c>
      <c r="O52" s="248" t="s">
        <v>2008</v>
      </c>
      <c r="P52" s="267">
        <v>2610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72"/>
      <c r="S59" s="270"/>
      <c r="T59" s="271"/>
      <c r="U59" s="250"/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/>
      <c r="T60" s="271"/>
      <c r="U60" s="250"/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/>
      <c r="T61" s="271"/>
      <c r="U61" s="250"/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/>
      <c r="T62" s="271"/>
      <c r="U62" s="250"/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/>
      <c r="T63" s="271"/>
      <c r="U63" s="250"/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11510</v>
      </c>
      <c r="B75" s="275"/>
      <c r="C75" s="256" t="str">
        <f>IF(D75=0,"","計")</f>
        <v>計</v>
      </c>
      <c r="D75" s="271">
        <f>SUBTOTAL(9,D49:D74)</f>
        <v>840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1240</v>
      </c>
      <c r="I75" s="250">
        <f>SUM(I49:I74)</f>
        <v>0</v>
      </c>
      <c r="J75" s="273"/>
      <c r="K75" s="256" t="str">
        <f>IF(L75=0,"","計")</f>
        <v>計</v>
      </c>
      <c r="L75" s="271">
        <f>SUBTOTAL(9,L49:L74)</f>
        <v>110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9320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333" t="s">
        <v>571</v>
      </c>
      <c r="C77" s="505" t="s">
        <v>605</v>
      </c>
      <c r="D77" s="506"/>
      <c r="E77" s="507"/>
      <c r="F77" s="334" t="s">
        <v>572</v>
      </c>
      <c r="G77" s="505" t="s">
        <v>573</v>
      </c>
      <c r="H77" s="506"/>
      <c r="I77" s="507"/>
      <c r="J77" s="334" t="s">
        <v>574</v>
      </c>
      <c r="K77" s="505" t="s">
        <v>575</v>
      </c>
      <c r="L77" s="506"/>
      <c r="M77" s="507"/>
      <c r="N77" s="334" t="s">
        <v>576</v>
      </c>
      <c r="O77" s="505" t="s">
        <v>552</v>
      </c>
      <c r="P77" s="506"/>
      <c r="Q77" s="507"/>
      <c r="R77" s="334"/>
      <c r="S77" s="505"/>
      <c r="T77" s="506"/>
      <c r="U77" s="507"/>
      <c r="V77" s="334"/>
      <c r="W77" s="505"/>
      <c r="X77" s="506"/>
      <c r="Y77" s="507"/>
    </row>
    <row r="78" spans="1:25" s="265" customFormat="1" ht="12.75" customHeight="1" thickBot="1">
      <c r="A78" s="335">
        <v>1</v>
      </c>
      <c r="B78" s="241" t="s">
        <v>580</v>
      </c>
      <c r="C78" s="336" t="s">
        <v>581</v>
      </c>
      <c r="D78" s="243" t="s">
        <v>582</v>
      </c>
      <c r="E78" s="243"/>
      <c r="F78" s="241" t="s">
        <v>580</v>
      </c>
      <c r="G78" s="336" t="s">
        <v>581</v>
      </c>
      <c r="H78" s="243" t="s">
        <v>582</v>
      </c>
      <c r="I78" s="243"/>
      <c r="J78" s="241" t="s">
        <v>580</v>
      </c>
      <c r="K78" s="336" t="s">
        <v>581</v>
      </c>
      <c r="L78" s="243" t="s">
        <v>582</v>
      </c>
      <c r="M78" s="243"/>
      <c r="N78" s="241" t="s">
        <v>580</v>
      </c>
      <c r="O78" s="435" t="s">
        <v>581</v>
      </c>
      <c r="P78" s="243" t="s">
        <v>582</v>
      </c>
      <c r="Q78" s="243"/>
      <c r="R78" s="241" t="s">
        <v>580</v>
      </c>
      <c r="S78" s="336" t="s">
        <v>581</v>
      </c>
      <c r="T78" s="243" t="s">
        <v>582</v>
      </c>
      <c r="U78" s="245"/>
      <c r="V78" s="241" t="s">
        <v>580</v>
      </c>
      <c r="W78" s="336" t="s">
        <v>581</v>
      </c>
      <c r="X78" s="243" t="s">
        <v>582</v>
      </c>
      <c r="Y78" s="245"/>
    </row>
    <row r="79" spans="1:25" s="252" customFormat="1" ht="12.75" customHeight="1">
      <c r="A79" s="246">
        <v>231</v>
      </c>
      <c r="B79" s="247" t="s">
        <v>809</v>
      </c>
      <c r="C79" s="248" t="s">
        <v>149</v>
      </c>
      <c r="D79" s="267">
        <v>1090</v>
      </c>
      <c r="E79" s="250">
        <v>0</v>
      </c>
      <c r="F79" s="247" t="s">
        <v>810</v>
      </c>
      <c r="G79" s="248" t="s">
        <v>2616</v>
      </c>
      <c r="H79" s="267">
        <v>740</v>
      </c>
      <c r="I79" s="250">
        <v>0</v>
      </c>
      <c r="J79" s="247"/>
      <c r="K79" s="248" t="s">
        <v>579</v>
      </c>
      <c r="L79" s="267" t="s">
        <v>579</v>
      </c>
      <c r="M79" s="250" t="s">
        <v>579</v>
      </c>
      <c r="N79" s="364" t="s">
        <v>811</v>
      </c>
      <c r="O79" s="340" t="s">
        <v>2009</v>
      </c>
      <c r="P79" s="346">
        <v>1295</v>
      </c>
      <c r="Q79" s="250">
        <v>0</v>
      </c>
      <c r="R79" s="247"/>
      <c r="S79" s="248"/>
      <c r="T79" s="267"/>
      <c r="U79" s="250"/>
      <c r="V79" s="247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474</v>
      </c>
      <c r="B80" s="251" t="s">
        <v>812</v>
      </c>
      <c r="C80" s="248" t="s">
        <v>150</v>
      </c>
      <c r="D80" s="267">
        <v>1970</v>
      </c>
      <c r="E80" s="250">
        <v>0</v>
      </c>
      <c r="F80" s="251" t="s">
        <v>813</v>
      </c>
      <c r="G80" s="248" t="s">
        <v>2617</v>
      </c>
      <c r="H80" s="267">
        <v>1000</v>
      </c>
      <c r="I80" s="250">
        <v>0</v>
      </c>
      <c r="J80" s="251"/>
      <c r="K80" s="248" t="s">
        <v>579</v>
      </c>
      <c r="L80" s="267" t="s">
        <v>579</v>
      </c>
      <c r="M80" s="250" t="s">
        <v>579</v>
      </c>
      <c r="N80" s="365" t="s">
        <v>814</v>
      </c>
      <c r="O80" s="343" t="s">
        <v>2010</v>
      </c>
      <c r="P80" s="346">
        <v>4310</v>
      </c>
      <c r="Q80" s="250">
        <v>0</v>
      </c>
      <c r="R80" s="288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 thickBot="1">
      <c r="A81" s="508"/>
      <c r="B81" s="251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51"/>
      <c r="K81" s="248" t="s">
        <v>579</v>
      </c>
      <c r="L81" s="267" t="s">
        <v>579</v>
      </c>
      <c r="M81" s="250" t="s">
        <v>579</v>
      </c>
      <c r="N81" s="365" t="s">
        <v>815</v>
      </c>
      <c r="O81" s="344" t="s">
        <v>2011</v>
      </c>
      <c r="P81" s="346">
        <v>2810</v>
      </c>
      <c r="Q81" s="250">
        <v>0</v>
      </c>
      <c r="R81" s="288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>
        <v>0</v>
      </c>
      <c r="J82" s="251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88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88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88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89"/>
      <c r="S85" s="270"/>
      <c r="T85" s="271"/>
      <c r="U85" s="250"/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89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89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89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89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52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s="252" customFormat="1" ht="12.7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s="252" customFormat="1" ht="12.75" customHeight="1">
      <c r="A95" s="277">
        <f>SUM(D95,H95,L95,P95,T95,X95)</f>
        <v>13215</v>
      </c>
      <c r="B95" s="289"/>
      <c r="C95" s="256" t="str">
        <f>IF(D95=0,"","計")</f>
        <v>計</v>
      </c>
      <c r="D95" s="271">
        <f>SUBTOTAL(9,D79:D94)</f>
        <v>3060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1740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8415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s="252" customFormat="1" ht="12.7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78"/>
      <c r="S96" s="279"/>
      <c r="T96" s="280"/>
      <c r="U96" s="292"/>
      <c r="V96" s="278"/>
      <c r="W96" s="279"/>
      <c r="X96" s="280"/>
      <c r="Y96" s="292"/>
    </row>
    <row r="97" spans="1:25" s="265" customFormat="1" ht="12.75" customHeight="1">
      <c r="A97" s="236" t="s">
        <v>552</v>
      </c>
      <c r="B97" s="333" t="s">
        <v>571</v>
      </c>
      <c r="C97" s="505" t="s">
        <v>605</v>
      </c>
      <c r="D97" s="506"/>
      <c r="E97" s="507"/>
      <c r="F97" s="334" t="s">
        <v>572</v>
      </c>
      <c r="G97" s="505" t="s">
        <v>573</v>
      </c>
      <c r="H97" s="506"/>
      <c r="I97" s="507"/>
      <c r="J97" s="334" t="s">
        <v>574</v>
      </c>
      <c r="K97" s="505" t="s">
        <v>575</v>
      </c>
      <c r="L97" s="506"/>
      <c r="M97" s="507"/>
      <c r="N97" s="334" t="s">
        <v>576</v>
      </c>
      <c r="O97" s="505" t="s">
        <v>552</v>
      </c>
      <c r="P97" s="506"/>
      <c r="Q97" s="507"/>
      <c r="R97" s="334"/>
      <c r="S97" s="505"/>
      <c r="T97" s="506"/>
      <c r="U97" s="507"/>
      <c r="V97" s="334"/>
      <c r="W97" s="505"/>
      <c r="X97" s="506"/>
      <c r="Y97" s="507"/>
    </row>
    <row r="98" spans="1:25" s="265" customFormat="1" ht="12.75" customHeight="1" thickBot="1">
      <c r="A98" s="335">
        <v>1</v>
      </c>
      <c r="B98" s="241" t="s">
        <v>580</v>
      </c>
      <c r="C98" s="336" t="s">
        <v>581</v>
      </c>
      <c r="D98" s="243" t="s">
        <v>582</v>
      </c>
      <c r="E98" s="243"/>
      <c r="F98" s="241" t="s">
        <v>580</v>
      </c>
      <c r="G98" s="336" t="s">
        <v>581</v>
      </c>
      <c r="H98" s="243" t="s">
        <v>582</v>
      </c>
      <c r="I98" s="243"/>
      <c r="J98" s="241" t="s">
        <v>580</v>
      </c>
      <c r="K98" s="435" t="s">
        <v>581</v>
      </c>
      <c r="L98" s="243" t="s">
        <v>582</v>
      </c>
      <c r="M98" s="243"/>
      <c r="N98" s="241" t="s">
        <v>580</v>
      </c>
      <c r="O98" s="435" t="s">
        <v>581</v>
      </c>
      <c r="P98" s="243" t="s">
        <v>582</v>
      </c>
      <c r="Q98" s="243"/>
      <c r="R98" s="241" t="s">
        <v>580</v>
      </c>
      <c r="S98" s="336" t="s">
        <v>581</v>
      </c>
      <c r="T98" s="243" t="s">
        <v>582</v>
      </c>
      <c r="U98" s="245"/>
      <c r="V98" s="241" t="s">
        <v>580</v>
      </c>
      <c r="W98" s="336" t="s">
        <v>581</v>
      </c>
      <c r="X98" s="243" t="s">
        <v>582</v>
      </c>
      <c r="Y98" s="245"/>
    </row>
    <row r="99" spans="1:25" s="252" customFormat="1" ht="12.75" customHeight="1">
      <c r="A99" s="246">
        <v>224</v>
      </c>
      <c r="B99" s="247" t="s">
        <v>822</v>
      </c>
      <c r="C99" s="248" t="s">
        <v>151</v>
      </c>
      <c r="D99" s="267">
        <v>1050</v>
      </c>
      <c r="E99" s="250">
        <v>0</v>
      </c>
      <c r="F99" s="247" t="s">
        <v>823</v>
      </c>
      <c r="G99" s="248" t="s">
        <v>2618</v>
      </c>
      <c r="H99" s="267">
        <v>870</v>
      </c>
      <c r="I99" s="250">
        <v>0</v>
      </c>
      <c r="J99" s="364"/>
      <c r="K99" s="401" t="s">
        <v>579</v>
      </c>
      <c r="L99" s="346" t="s">
        <v>579</v>
      </c>
      <c r="M99" s="250" t="s">
        <v>579</v>
      </c>
      <c r="N99" s="364" t="s">
        <v>824</v>
      </c>
      <c r="O99" s="340" t="s">
        <v>2695</v>
      </c>
      <c r="P99" s="346">
        <v>4785</v>
      </c>
      <c r="Q99" s="250">
        <v>0</v>
      </c>
      <c r="R99" s="247"/>
      <c r="S99" s="248"/>
      <c r="T99" s="267"/>
      <c r="U99" s="250"/>
      <c r="V99" s="247"/>
      <c r="W99" s="248" t="s">
        <v>579</v>
      </c>
      <c r="X99" s="267" t="s">
        <v>579</v>
      </c>
      <c r="Y99" s="250" t="s">
        <v>579</v>
      </c>
    </row>
    <row r="100" spans="1:25" s="252" customFormat="1" ht="12.75" customHeight="1" thickBot="1">
      <c r="A100" s="508" t="s">
        <v>475</v>
      </c>
      <c r="B100" s="251" t="s">
        <v>825</v>
      </c>
      <c r="C100" s="248" t="s">
        <v>152</v>
      </c>
      <c r="D100" s="267">
        <v>1020</v>
      </c>
      <c r="E100" s="250">
        <v>0</v>
      </c>
      <c r="F100" s="251" t="s">
        <v>2294</v>
      </c>
      <c r="G100" s="248" t="s">
        <v>2619</v>
      </c>
      <c r="H100" s="267">
        <v>400</v>
      </c>
      <c r="I100" s="250">
        <v>0</v>
      </c>
      <c r="J100" s="365"/>
      <c r="K100" s="270" t="s">
        <v>579</v>
      </c>
      <c r="L100" s="346" t="s">
        <v>579</v>
      </c>
      <c r="M100" s="250" t="s">
        <v>579</v>
      </c>
      <c r="N100" s="365" t="s">
        <v>826</v>
      </c>
      <c r="O100" s="344" t="s">
        <v>2696</v>
      </c>
      <c r="P100" s="346">
        <v>5180</v>
      </c>
      <c r="Q100" s="250">
        <v>0</v>
      </c>
      <c r="R100" s="288"/>
      <c r="S100" s="248"/>
      <c r="T100" s="267"/>
      <c r="U100" s="250"/>
      <c r="V100" s="288"/>
      <c r="W100" s="248" t="s">
        <v>579</v>
      </c>
      <c r="X100" s="267" t="s">
        <v>579</v>
      </c>
      <c r="Y100" s="250" t="s">
        <v>579</v>
      </c>
    </row>
    <row r="101" spans="1:25" s="252" customFormat="1" ht="12.75" customHeight="1">
      <c r="A101" s="508"/>
      <c r="B101" s="251" t="s">
        <v>827</v>
      </c>
      <c r="C101" s="248" t="s">
        <v>153</v>
      </c>
      <c r="D101" s="267">
        <v>770</v>
      </c>
      <c r="E101" s="250">
        <v>0</v>
      </c>
      <c r="F101" s="251"/>
      <c r="G101" s="248" t="s">
        <v>579</v>
      </c>
      <c r="H101" s="267" t="s">
        <v>579</v>
      </c>
      <c r="I101" s="250" t="s">
        <v>579</v>
      </c>
      <c r="J101" s="251"/>
      <c r="K101" s="248" t="s">
        <v>579</v>
      </c>
      <c r="L101" s="267" t="s">
        <v>579</v>
      </c>
      <c r="M101" s="250" t="s">
        <v>579</v>
      </c>
      <c r="N101" s="251"/>
      <c r="O101" s="248" t="s">
        <v>579</v>
      </c>
      <c r="P101" s="267" t="s">
        <v>579</v>
      </c>
      <c r="Q101" s="250" t="s">
        <v>579</v>
      </c>
      <c r="R101" s="288"/>
      <c r="S101" s="248"/>
      <c r="T101" s="267"/>
      <c r="U101" s="250"/>
      <c r="V101" s="288"/>
      <c r="W101" s="248" t="s">
        <v>579</v>
      </c>
      <c r="X101" s="267" t="s">
        <v>579</v>
      </c>
      <c r="Y101" s="250" t="s">
        <v>579</v>
      </c>
    </row>
    <row r="102" spans="1:25" s="252" customFormat="1" ht="12.7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>
        <v>0</v>
      </c>
      <c r="R102" s="288"/>
      <c r="S102" s="248"/>
      <c r="T102" s="267"/>
      <c r="U102" s="250"/>
      <c r="V102" s="288"/>
      <c r="W102" s="248" t="s">
        <v>579</v>
      </c>
      <c r="X102" s="267" t="s">
        <v>579</v>
      </c>
      <c r="Y102" s="250" t="s">
        <v>579</v>
      </c>
    </row>
    <row r="103" spans="1:25" s="252" customFormat="1" ht="12.7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88"/>
      <c r="S103" s="248"/>
      <c r="T103" s="267"/>
      <c r="U103" s="250"/>
      <c r="V103" s="288"/>
      <c r="W103" s="248" t="s">
        <v>579</v>
      </c>
      <c r="X103" s="267" t="s">
        <v>579</v>
      </c>
      <c r="Y103" s="250" t="s">
        <v>579</v>
      </c>
    </row>
    <row r="104" spans="1:25" s="252" customFormat="1" ht="12.7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88"/>
      <c r="S104" s="248"/>
      <c r="T104" s="267"/>
      <c r="U104" s="250"/>
      <c r="V104" s="288"/>
      <c r="W104" s="248" t="s">
        <v>579</v>
      </c>
      <c r="X104" s="267" t="s">
        <v>579</v>
      </c>
      <c r="Y104" s="250" t="s">
        <v>579</v>
      </c>
    </row>
    <row r="105" spans="1:25" s="252" customFormat="1" ht="12.7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93"/>
      <c r="S105" s="248"/>
      <c r="T105" s="267"/>
      <c r="U105" s="250"/>
      <c r="V105" s="293"/>
      <c r="W105" s="248" t="s">
        <v>579</v>
      </c>
      <c r="X105" s="267" t="s">
        <v>579</v>
      </c>
      <c r="Y105" s="250" t="s">
        <v>579</v>
      </c>
    </row>
    <row r="106" spans="1:25" s="252" customFormat="1" ht="12.7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93"/>
      <c r="S106" s="248"/>
      <c r="T106" s="267"/>
      <c r="U106" s="250"/>
      <c r="V106" s="293"/>
      <c r="W106" s="248" t="s">
        <v>579</v>
      </c>
      <c r="X106" s="267" t="s">
        <v>579</v>
      </c>
      <c r="Y106" s="250" t="s">
        <v>579</v>
      </c>
    </row>
    <row r="107" spans="1:25" s="252" customFormat="1" ht="12.7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/>
      <c r="T107" s="267"/>
      <c r="U107" s="250"/>
      <c r="V107" s="293"/>
      <c r="W107" s="248" t="s">
        <v>579</v>
      </c>
      <c r="X107" s="267" t="s">
        <v>579</v>
      </c>
      <c r="Y107" s="250" t="s">
        <v>579</v>
      </c>
    </row>
    <row r="108" spans="1:25" s="252" customFormat="1" ht="12.7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/>
      <c r="T108" s="267"/>
      <c r="U108" s="250"/>
      <c r="V108" s="294"/>
      <c r="W108" s="248" t="s">
        <v>579</v>
      </c>
      <c r="X108" s="267" t="s">
        <v>579</v>
      </c>
      <c r="Y108" s="250" t="s">
        <v>579</v>
      </c>
    </row>
    <row r="109" spans="1:25" s="252" customFormat="1" ht="12.7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/>
      <c r="T109" s="267"/>
      <c r="U109" s="250"/>
      <c r="V109" s="294"/>
      <c r="W109" s="248" t="s">
        <v>579</v>
      </c>
      <c r="X109" s="267" t="s">
        <v>579</v>
      </c>
      <c r="Y109" s="250" t="s">
        <v>579</v>
      </c>
    </row>
    <row r="110" spans="1:25" s="252" customFormat="1" ht="12.7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s="252" customFormat="1" ht="12.7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s="252" customFormat="1" ht="12.7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s="252" customFormat="1" ht="12.7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s="252" customFormat="1" ht="12.7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s="252" customFormat="1" ht="12.75" customHeight="1">
      <c r="A115" s="277">
        <f>SUM(D115,H115,L115,P115,T115,X115)</f>
        <v>14075</v>
      </c>
      <c r="B115" s="294"/>
      <c r="C115" s="256" t="str">
        <f>IF(D115=0,"","計")</f>
        <v>計</v>
      </c>
      <c r="D115" s="271">
        <f>SUBTOTAL(9,D99:D114)</f>
        <v>2840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1270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9965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s="252" customFormat="1" ht="12.7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303"/>
      <c r="V116" s="300"/>
      <c r="W116" s="297"/>
      <c r="X116" s="298"/>
      <c r="Y116" s="303"/>
    </row>
    <row r="117" spans="1:25" s="252" customFormat="1" ht="12.7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s="252" customFormat="1" ht="12.7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s="252" customFormat="1" ht="12.7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s="252" customFormat="1" ht="12.7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s="252" customFormat="1" ht="12.7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s="252" customFormat="1" ht="12.7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s="252" customFormat="1" ht="12.7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s="252" customFormat="1" ht="12.7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s="252" customFormat="1" ht="12.7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s="252" customFormat="1" ht="12.7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s="252" customFormat="1" ht="12.7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s="252" customFormat="1" ht="12.7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s="252" customFormat="1" ht="12.7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s="252" customFormat="1" ht="12.7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s="252" customFormat="1" ht="12.7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s="252" customFormat="1" ht="12.7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s="252" customFormat="1" ht="12.7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s="252" customFormat="1" ht="12.75" customHeight="1">
      <c r="A134" s="331">
        <f>SUBTOTAL(9,A45,A75,A95,A115)</f>
        <v>65020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s="252" customFormat="1" ht="12.7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s="276" customFormat="1" ht="12.75" customHeight="1">
      <c r="A136" s="332" t="s">
        <v>2054</v>
      </c>
      <c r="V136" s="533">
        <f>MOKUJI!B13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江別市読売</v>
      </c>
      <c r="C151" s="310"/>
      <c r="D151" s="310"/>
      <c r="E151" s="310"/>
      <c r="F151" s="309" t="str">
        <f>IF(G4="","",CONCATENATE($A7,G4))</f>
        <v>江別市朝日</v>
      </c>
      <c r="G151" s="310"/>
      <c r="H151" s="310"/>
      <c r="I151" s="310"/>
      <c r="J151" s="309" t="str">
        <f>IF(K4="","",CONCATENATE($A7,K4))</f>
        <v>江別市毎日</v>
      </c>
      <c r="K151" s="310"/>
      <c r="L151" s="310"/>
      <c r="M151" s="310"/>
      <c r="N151" s="309" t="str">
        <f>IF(O4="","",CONCATENATE($A7,O4))</f>
        <v>江別市北海道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北広島市読売</v>
      </c>
      <c r="C153" s="313"/>
      <c r="D153" s="313"/>
      <c r="E153" s="313"/>
      <c r="F153" s="312" t="str">
        <f>IF(G47="","",CONCATENATE($A50,G47))</f>
        <v>北広島市朝日</v>
      </c>
      <c r="G153" s="313"/>
      <c r="H153" s="313"/>
      <c r="I153" s="313"/>
      <c r="J153" s="312" t="str">
        <f>IF(K47="","",CONCATENATE($A50,K47))</f>
        <v>北広島市毎日</v>
      </c>
      <c r="K153" s="313"/>
      <c r="L153" s="313"/>
      <c r="M153" s="313"/>
      <c r="N153" s="312" t="str">
        <f>IF(O47="","",CONCATENATE($A50,O47))</f>
        <v>北広島市北海道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恵庭市読売</v>
      </c>
      <c r="C155" s="313"/>
      <c r="D155" s="313"/>
      <c r="E155" s="313"/>
      <c r="F155" s="312" t="str">
        <f>IF(G77="","",CONCATENATE($A80,G77))</f>
        <v>恵庭市朝日</v>
      </c>
      <c r="G155" s="313"/>
      <c r="H155" s="313"/>
      <c r="I155" s="313"/>
      <c r="J155" s="312" t="str">
        <f>IF(K77="","",CONCATENATE($A80,K77))</f>
        <v>恵庭市毎日</v>
      </c>
      <c r="K155" s="313"/>
      <c r="L155" s="313"/>
      <c r="M155" s="313"/>
      <c r="N155" s="312" t="str">
        <f>IF(O77="","",CONCATENATE($A80,O77))</f>
        <v>恵庭市北海道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千歳市読売</v>
      </c>
      <c r="C157" s="313"/>
      <c r="D157" s="313"/>
      <c r="E157" s="313"/>
      <c r="F157" s="312" t="str">
        <f>IF(G97="","",CONCATENATE($A100,G97))</f>
        <v>千歳市朝日</v>
      </c>
      <c r="G157" s="313"/>
      <c r="H157" s="313"/>
      <c r="I157" s="313"/>
      <c r="J157" s="312" t="str">
        <f>IF(K97="","",CONCATENATE($A100,K97))</f>
        <v>千歳市毎日</v>
      </c>
      <c r="K157" s="313"/>
      <c r="L157" s="313"/>
      <c r="M157" s="313"/>
      <c r="N157" s="312" t="str">
        <f>IF(O97="","",CONCATENATE($A100,O97))</f>
        <v>千歳市北海道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17:A124"/>
    <mergeCell ref="G97:I97"/>
    <mergeCell ref="A2:B2"/>
    <mergeCell ref="A100:A107"/>
    <mergeCell ref="A7:A14"/>
    <mergeCell ref="C77:E77"/>
    <mergeCell ref="C47:E47"/>
    <mergeCell ref="G47:I47"/>
    <mergeCell ref="A80:A87"/>
    <mergeCell ref="C2:G2"/>
    <mergeCell ref="C4:E4"/>
    <mergeCell ref="A50:A57"/>
    <mergeCell ref="G77:I77"/>
    <mergeCell ref="H2:I2"/>
    <mergeCell ref="V136:Y136"/>
    <mergeCell ref="G4:I4"/>
    <mergeCell ref="K4:M4"/>
    <mergeCell ref="O4:Q4"/>
    <mergeCell ref="N117:Q134"/>
    <mergeCell ref="J117:M134"/>
    <mergeCell ref="V135:Y135"/>
    <mergeCell ref="W4:Y4"/>
    <mergeCell ref="R135:U135"/>
    <mergeCell ref="K47:M47"/>
    <mergeCell ref="N135:Q135"/>
    <mergeCell ref="R117:U134"/>
    <mergeCell ref="W97:Y97"/>
    <mergeCell ref="V117:Y134"/>
    <mergeCell ref="S97:U97"/>
    <mergeCell ref="O97:Q97"/>
    <mergeCell ref="W1:X1"/>
    <mergeCell ref="B135:E135"/>
    <mergeCell ref="F135:I135"/>
    <mergeCell ref="J135:M135"/>
    <mergeCell ref="C97:E97"/>
    <mergeCell ref="B117:E134"/>
    <mergeCell ref="F117:I134"/>
    <mergeCell ref="K97:M97"/>
    <mergeCell ref="K77:M77"/>
    <mergeCell ref="S4:U4"/>
    <mergeCell ref="J2:K2"/>
    <mergeCell ref="P2:Q2"/>
    <mergeCell ref="L2:M2"/>
    <mergeCell ref="N2:O2"/>
    <mergeCell ref="R2:X2"/>
    <mergeCell ref="W77:Y77"/>
    <mergeCell ref="O77:Q77"/>
    <mergeCell ref="S47:U47"/>
    <mergeCell ref="S77:U77"/>
    <mergeCell ref="O47:Q47"/>
    <mergeCell ref="W47:Y47"/>
    <mergeCell ref="Q1:R1"/>
    <mergeCell ref="S1:T1"/>
    <mergeCell ref="U1:V1"/>
    <mergeCell ref="A1:B1"/>
    <mergeCell ref="H1:I1"/>
    <mergeCell ref="C1:G1"/>
    <mergeCell ref="N1:O1"/>
    <mergeCell ref="J1:M1"/>
  </mergeCells>
  <phoneticPr fontId="24"/>
  <conditionalFormatting sqref="E6:E45 I6:I45 M6:M45 Q6:Q45 Y6:Y45 E49:E75 I49:I75 M49:M75 Q49:Q75 Y49:Y75 E79:E95 I79:I95 M79:M95 Q79:Q95 Y79:Y95 E99:E115 I99:I115 M99:M115 Q99:Q115 Y99:Y115">
    <cfRule type="cellIs" dxfId="7" priority="2" stopIfTrue="1" operator="greaterThan">
      <formula>D6</formula>
    </cfRule>
  </conditionalFormatting>
  <conditionalFormatting sqref="U6:U45 U49:U75 U79:U95 U99:U115">
    <cfRule type="cellIs" dxfId="6" priority="1" stopIfTrue="1" operator="greaterThan">
      <formula>T6</formula>
    </cfRule>
  </conditionalFormatting>
  <hyperlinks>
    <hyperlink ref="A4" location="MOKUJI!R1C1" display="MOKUJI!R1C1" xr:uid="{00000000-0004-0000-0900-000000000000}"/>
    <hyperlink ref="A47" location="MOKUJI!R1C1" display="MOKUJI!R1C1" xr:uid="{00000000-0004-0000-0900-000001000000}"/>
    <hyperlink ref="A77" location="MOKUJI!R1C1" display="MOKUJI!R1C1" xr:uid="{00000000-0004-0000-0900-000002000000}"/>
    <hyperlink ref="A97" location="MOKUJI!R1C1" display="MOKUJI!R1C1" xr:uid="{00000000-0004-0000-0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18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9</v>
      </c>
      <c r="Z2" s="398" t="s">
        <v>1920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235</v>
      </c>
      <c r="B6" s="266" t="s">
        <v>828</v>
      </c>
      <c r="C6" s="248" t="s">
        <v>154</v>
      </c>
      <c r="D6" s="249">
        <v>25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830</v>
      </c>
      <c r="O6" s="248" t="s">
        <v>2164</v>
      </c>
      <c r="P6" s="249">
        <v>1620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478</v>
      </c>
      <c r="B7" s="266" t="s">
        <v>831</v>
      </c>
      <c r="C7" s="248" t="s">
        <v>155</v>
      </c>
      <c r="D7" s="249">
        <v>10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832</v>
      </c>
      <c r="O7" s="248" t="s">
        <v>2165</v>
      </c>
      <c r="P7" s="249">
        <v>870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2743</v>
      </c>
      <c r="C8" s="248" t="s">
        <v>2741</v>
      </c>
      <c r="D8" s="249">
        <v>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833</v>
      </c>
      <c r="O8" s="248" t="s">
        <v>2386</v>
      </c>
      <c r="P8" s="249">
        <v>655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2744</v>
      </c>
      <c r="C9" s="248" t="s">
        <v>2742</v>
      </c>
      <c r="D9" s="249">
        <v>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834</v>
      </c>
      <c r="O9" s="248" t="s">
        <v>2347</v>
      </c>
      <c r="P9" s="249">
        <v>225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835</v>
      </c>
      <c r="O10" s="248" t="s">
        <v>2733</v>
      </c>
      <c r="P10" s="249">
        <v>200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836</v>
      </c>
      <c r="O11" s="248" t="s">
        <v>2166</v>
      </c>
      <c r="P11" s="249">
        <v>20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66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/>
      <c r="T26" s="249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/>
      <c r="T27" s="249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/>
      <c r="T28" s="249"/>
      <c r="U28" s="250"/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/>
      <c r="T29" s="249"/>
      <c r="U29" s="250"/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/>
      <c r="T30" s="249"/>
      <c r="U30" s="250"/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/>
      <c r="T31" s="249"/>
      <c r="U31" s="250"/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/>
      <c r="T32" s="249"/>
      <c r="U32" s="250"/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/>
      <c r="T33" s="249"/>
      <c r="U33" s="250"/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/>
      <c r="T34" s="249"/>
      <c r="U34" s="250"/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/>
      <c r="T35" s="249"/>
      <c r="U35" s="250"/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/>
      <c r="T36" s="249"/>
      <c r="U36" s="250"/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/>
      <c r="T37" s="249"/>
      <c r="U37" s="250"/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3635</v>
      </c>
      <c r="B45" s="254"/>
      <c r="C45" s="256" t="s">
        <v>553</v>
      </c>
      <c r="D45" s="257">
        <f>SUBTOTAL(9,D6:D44)</f>
        <v>45</v>
      </c>
      <c r="E45" s="258">
        <f>SUM(E6:E44)</f>
        <v>0</v>
      </c>
      <c r="F45" s="254"/>
      <c r="G45" s="256" t="s">
        <v>553</v>
      </c>
      <c r="H45" s="257">
        <f>SUBTOTAL(9,H6:H44)</f>
        <v>0</v>
      </c>
      <c r="I45" s="258">
        <f>SUM(I6:I44)</f>
        <v>0</v>
      </c>
      <c r="J45" s="254"/>
      <c r="K45" s="256" t="s">
        <v>553</v>
      </c>
      <c r="L45" s="257">
        <f>SUBTOTAL(9,L6:L44)</f>
        <v>0</v>
      </c>
      <c r="M45" s="258">
        <f>SUM(M6:M44)</f>
        <v>0</v>
      </c>
      <c r="N45" s="254"/>
      <c r="O45" s="256" t="s">
        <v>553</v>
      </c>
      <c r="P45" s="257">
        <f>SUBTOTAL(9,P6:P44)</f>
        <v>3590</v>
      </c>
      <c r="Q45" s="258">
        <f>SUM(Q6:Q44)</f>
        <v>0</v>
      </c>
      <c r="R45" s="254"/>
      <c r="S45" s="256" t="s">
        <v>553</v>
      </c>
      <c r="T45" s="257">
        <f>SUBTOTAL(9,T6:T44)</f>
        <v>0</v>
      </c>
      <c r="U45" s="258">
        <f>SUM(U6:U44)</f>
        <v>0</v>
      </c>
      <c r="V45" s="251"/>
      <c r="W45" s="256"/>
      <c r="X45" s="257"/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s="252" customFormat="1" ht="12.75" hidden="1" customHeight="1">
      <c r="A75" s="277"/>
      <c r="B75" s="275"/>
      <c r="C75" s="256"/>
      <c r="D75" s="271"/>
      <c r="E75" s="250">
        <f>SUM(E49:E74)</f>
        <v>0</v>
      </c>
      <c r="F75" s="273"/>
      <c r="G75" s="256"/>
      <c r="H75" s="271"/>
      <c r="I75" s="250">
        <f>SUM(I49:I74)</f>
        <v>0</v>
      </c>
      <c r="J75" s="273"/>
      <c r="K75" s="256"/>
      <c r="L75" s="271"/>
      <c r="M75" s="250">
        <f>SUM(M49:M74)</f>
        <v>0</v>
      </c>
      <c r="N75" s="263"/>
      <c r="O75" s="256"/>
      <c r="P75" s="271"/>
      <c r="Q75" s="250">
        <f>SUM(Q49:Q74)</f>
        <v>0</v>
      </c>
      <c r="R75" s="273"/>
      <c r="S75" s="256"/>
      <c r="T75" s="271"/>
      <c r="U75" s="250">
        <f>SUM(U49:U74)</f>
        <v>0</v>
      </c>
      <c r="V75" s="272"/>
      <c r="W75" s="256"/>
      <c r="X75" s="271"/>
      <c r="Y75" s="250">
        <f>SUM(Y49:Y74)</f>
        <v>0</v>
      </c>
    </row>
    <row r="76" spans="1:25" s="252" customFormat="1" ht="12.75" hidden="1" customHeight="1">
      <c r="A76" s="295"/>
      <c r="B76" s="278">
        <v>0</v>
      </c>
      <c r="C76" s="279"/>
      <c r="D76" s="280"/>
      <c r="E76" s="281"/>
      <c r="F76" s="272">
        <v>0</v>
      </c>
      <c r="G76" s="282"/>
      <c r="H76" s="283"/>
      <c r="I76" s="284"/>
      <c r="J76" s="272">
        <v>0</v>
      </c>
      <c r="K76" s="282"/>
      <c r="L76" s="283"/>
      <c r="M76" s="284"/>
      <c r="N76" s="272">
        <v>0</v>
      </c>
      <c r="O76" s="282"/>
      <c r="P76" s="283"/>
      <c r="Q76" s="284"/>
      <c r="R76" s="272">
        <v>0</v>
      </c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/>
      <c r="B95" s="289"/>
      <c r="C95" s="256"/>
      <c r="D95" s="271"/>
      <c r="E95" s="250">
        <f>SUM(E79:E94)</f>
        <v>0</v>
      </c>
      <c r="F95" s="289"/>
      <c r="G95" s="256"/>
      <c r="H95" s="271"/>
      <c r="I95" s="250">
        <f>SUM(I79:I94)</f>
        <v>0</v>
      </c>
      <c r="J95" s="289"/>
      <c r="K95" s="256"/>
      <c r="L95" s="271"/>
      <c r="M95" s="250">
        <f>SUM(M79:M94)</f>
        <v>0</v>
      </c>
      <c r="N95" s="289"/>
      <c r="O95" s="256"/>
      <c r="P95" s="271"/>
      <c r="Q95" s="250">
        <f>SUM(Q79:Q94)</f>
        <v>0</v>
      </c>
      <c r="R95" s="289"/>
      <c r="S95" s="256"/>
      <c r="T95" s="271"/>
      <c r="U95" s="250">
        <f>SUM(U79:U94)</f>
        <v>0</v>
      </c>
      <c r="V95" s="289"/>
      <c r="W95" s="256"/>
      <c r="X95" s="271"/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/>
      <c r="B115" s="294"/>
      <c r="C115" s="256"/>
      <c r="D115" s="271"/>
      <c r="E115" s="250">
        <f>SUM(E99:E114)</f>
        <v>0</v>
      </c>
      <c r="F115" s="294"/>
      <c r="G115" s="256"/>
      <c r="H115" s="271"/>
      <c r="I115" s="250">
        <f>SUM(I99:I114)</f>
        <v>0</v>
      </c>
      <c r="J115" s="294"/>
      <c r="K115" s="256"/>
      <c r="L115" s="271"/>
      <c r="M115" s="250">
        <f>SUM(M99:M114)</f>
        <v>0</v>
      </c>
      <c r="N115" s="294"/>
      <c r="O115" s="256"/>
      <c r="P115" s="271"/>
      <c r="Q115" s="250">
        <f>SUM(Q99:Q114)</f>
        <v>0</v>
      </c>
      <c r="R115" s="294"/>
      <c r="S115" s="256"/>
      <c r="T115" s="271"/>
      <c r="U115" s="250">
        <f>SUM(U99:U114)</f>
        <v>0</v>
      </c>
      <c r="V115" s="294"/>
      <c r="W115" s="256"/>
      <c r="X115" s="271"/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s="234" customFormat="1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s="234" customFormat="1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3635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1827</v>
      </c>
      <c r="V136" s="533">
        <f>MOKUJI!B14</f>
        <v>46174</v>
      </c>
      <c r="W136" s="534"/>
      <c r="X136" s="534"/>
      <c r="Y136" s="534"/>
    </row>
    <row r="137" spans="1:25" ht="13.5" customHeight="1">
      <c r="A137" s="332" t="s">
        <v>1937</v>
      </c>
      <c r="V137" s="533"/>
      <c r="W137" s="534"/>
      <c r="X137" s="534"/>
      <c r="Y137" s="534"/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石狩市読売</v>
      </c>
      <c r="C151" s="310"/>
      <c r="D151" s="310"/>
      <c r="E151" s="310"/>
      <c r="F151" s="309" t="str">
        <f>IF(G4="","",CONCATENATE($A7,G4))</f>
        <v>石狩市朝日</v>
      </c>
      <c r="G151" s="310"/>
      <c r="H151" s="310"/>
      <c r="I151" s="310"/>
      <c r="J151" s="309" t="str">
        <f>IF(K4="","",CONCATENATE($A7,K4))</f>
        <v>石狩市毎日</v>
      </c>
      <c r="K151" s="310"/>
      <c r="L151" s="310"/>
      <c r="M151" s="310"/>
      <c r="N151" s="309" t="str">
        <f>IF(O4="","",CONCATENATE($A7,O4))</f>
        <v>石狩市北海道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60">
    <mergeCell ref="V137:Y137"/>
    <mergeCell ref="N117:Q134"/>
    <mergeCell ref="J117:M134"/>
    <mergeCell ref="F117:I134"/>
    <mergeCell ref="B117:E134"/>
    <mergeCell ref="R135:U135"/>
    <mergeCell ref="V135:Y135"/>
    <mergeCell ref="V136:Y136"/>
    <mergeCell ref="B135:E135"/>
    <mergeCell ref="F135:I135"/>
    <mergeCell ref="J135:M135"/>
    <mergeCell ref="N135:Q135"/>
    <mergeCell ref="A1:B1"/>
    <mergeCell ref="A2:B2"/>
    <mergeCell ref="R2:X2"/>
    <mergeCell ref="J1:M1"/>
    <mergeCell ref="N1:O1"/>
    <mergeCell ref="W1:X1"/>
    <mergeCell ref="Q1:R1"/>
    <mergeCell ref="S1:T1"/>
    <mergeCell ref="U1:V1"/>
    <mergeCell ref="P2:Q2"/>
    <mergeCell ref="C1:G1"/>
    <mergeCell ref="C2:G2"/>
    <mergeCell ref="J2:K2"/>
    <mergeCell ref="N2:O2"/>
    <mergeCell ref="H1:I1"/>
    <mergeCell ref="H2:I2"/>
    <mergeCell ref="L2:M2"/>
    <mergeCell ref="W4:Y4"/>
    <mergeCell ref="A7:A14"/>
    <mergeCell ref="W47:Y47"/>
    <mergeCell ref="A50:A57"/>
    <mergeCell ref="C4:E4"/>
    <mergeCell ref="G4:I4"/>
    <mergeCell ref="O4:Q4"/>
    <mergeCell ref="S4:U4"/>
    <mergeCell ref="K4:M4"/>
    <mergeCell ref="S47:U47"/>
    <mergeCell ref="C47:E47"/>
    <mergeCell ref="G47:I47"/>
    <mergeCell ref="K47:M47"/>
    <mergeCell ref="O47:Q47"/>
    <mergeCell ref="W77:Y77"/>
    <mergeCell ref="A80:A87"/>
    <mergeCell ref="C77:E77"/>
    <mergeCell ref="G77:I77"/>
    <mergeCell ref="K77:M77"/>
    <mergeCell ref="O77:Q77"/>
    <mergeCell ref="S77:U77"/>
    <mergeCell ref="S97:U97"/>
    <mergeCell ref="W97:Y97"/>
    <mergeCell ref="A100:A107"/>
    <mergeCell ref="A117:A124"/>
    <mergeCell ref="C97:E97"/>
    <mergeCell ref="G97:I97"/>
    <mergeCell ref="K97:M97"/>
    <mergeCell ref="O97:Q97"/>
    <mergeCell ref="V117:Y134"/>
    <mergeCell ref="R117:U134"/>
  </mergeCells>
  <phoneticPr fontId="24"/>
  <hyperlinks>
    <hyperlink ref="A4" location="MOKUJI!R1C1" display="MOKUJI!R1C1" xr:uid="{00000000-0004-0000-0A00-000000000000}"/>
    <hyperlink ref="A47" location="MOKUJI!R1C1" display="MOKUJI!R1C1" xr:uid="{00000000-0004-0000-0A00-000001000000}"/>
    <hyperlink ref="A77" location="MOKUJI!R1C1" display="MOKUJI!R1C1" xr:uid="{00000000-0004-0000-0A00-000002000000}"/>
    <hyperlink ref="A97" location="MOKUJI!R1C1" display="MOKUJI!R1C1" xr:uid="{00000000-0004-0000-0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18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10</v>
      </c>
      <c r="Z2" s="398" t="s">
        <v>1919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203</v>
      </c>
      <c r="B6" s="266" t="s">
        <v>837</v>
      </c>
      <c r="C6" s="248" t="s">
        <v>2702</v>
      </c>
      <c r="D6" s="249">
        <v>435</v>
      </c>
      <c r="E6" s="250">
        <v>0</v>
      </c>
      <c r="F6" s="266" t="s">
        <v>2754</v>
      </c>
      <c r="G6" s="248" t="s">
        <v>2745</v>
      </c>
      <c r="H6" s="249">
        <v>80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838</v>
      </c>
      <c r="O6" s="340" t="s">
        <v>2012</v>
      </c>
      <c r="P6" s="341">
        <v>1390</v>
      </c>
      <c r="Q6" s="250">
        <v>0</v>
      </c>
      <c r="R6" s="404"/>
      <c r="S6" s="401"/>
      <c r="T6" s="402"/>
      <c r="U6" s="403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1787</v>
      </c>
      <c r="B7" s="266" t="s">
        <v>839</v>
      </c>
      <c r="C7" s="248" t="s">
        <v>157</v>
      </c>
      <c r="D7" s="249">
        <v>430</v>
      </c>
      <c r="E7" s="250">
        <v>0</v>
      </c>
      <c r="F7" s="266" t="s">
        <v>2746</v>
      </c>
      <c r="G7" s="248" t="s">
        <v>2747</v>
      </c>
      <c r="H7" s="249">
        <v>40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840</v>
      </c>
      <c r="O7" s="343" t="s">
        <v>2013</v>
      </c>
      <c r="P7" s="341">
        <v>2180</v>
      </c>
      <c r="Q7" s="250">
        <v>0</v>
      </c>
      <c r="R7" s="337"/>
      <c r="S7" s="270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842</v>
      </c>
      <c r="C8" s="248" t="s">
        <v>158</v>
      </c>
      <c r="D8" s="249">
        <v>360</v>
      </c>
      <c r="E8" s="250">
        <v>0</v>
      </c>
      <c r="F8" s="266" t="s">
        <v>2748</v>
      </c>
      <c r="G8" s="248" t="s">
        <v>2749</v>
      </c>
      <c r="H8" s="249">
        <v>310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2740</v>
      </c>
      <c r="O8" s="343" t="s">
        <v>2755</v>
      </c>
      <c r="P8" s="341">
        <v>985</v>
      </c>
      <c r="Q8" s="250">
        <v>0</v>
      </c>
      <c r="R8" s="337"/>
      <c r="S8" s="270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750</v>
      </c>
      <c r="C9" s="248" t="s">
        <v>159</v>
      </c>
      <c r="D9" s="249">
        <v>470</v>
      </c>
      <c r="E9" s="250">
        <v>0</v>
      </c>
      <c r="F9" s="266" t="s">
        <v>2750</v>
      </c>
      <c r="G9" s="248" t="s">
        <v>2751</v>
      </c>
      <c r="H9" s="249">
        <v>220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843</v>
      </c>
      <c r="O9" s="343" t="s">
        <v>2014</v>
      </c>
      <c r="P9" s="341">
        <v>3660</v>
      </c>
      <c r="Q9" s="250">
        <v>0</v>
      </c>
      <c r="R9" s="337"/>
      <c r="S9" s="270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844</v>
      </c>
      <c r="C10" s="248" t="s">
        <v>160</v>
      </c>
      <c r="D10" s="249">
        <v>490</v>
      </c>
      <c r="E10" s="250">
        <v>0</v>
      </c>
      <c r="F10" s="266" t="s">
        <v>1871</v>
      </c>
      <c r="G10" s="248" t="s">
        <v>2620</v>
      </c>
      <c r="H10" s="249">
        <v>310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846</v>
      </c>
      <c r="O10" s="343" t="s">
        <v>2022</v>
      </c>
      <c r="P10" s="341">
        <v>2480</v>
      </c>
      <c r="Q10" s="250">
        <v>0</v>
      </c>
      <c r="R10" s="337"/>
      <c r="S10" s="270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845</v>
      </c>
      <c r="C11" s="248" t="s">
        <v>161</v>
      </c>
      <c r="D11" s="249">
        <v>950</v>
      </c>
      <c r="E11" s="250">
        <v>0</v>
      </c>
      <c r="F11" s="266" t="s">
        <v>2752</v>
      </c>
      <c r="G11" s="248" t="s">
        <v>2753</v>
      </c>
      <c r="H11" s="249">
        <v>360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848</v>
      </c>
      <c r="O11" s="343" t="s">
        <v>2015</v>
      </c>
      <c r="P11" s="341">
        <v>3080</v>
      </c>
      <c r="Q11" s="250">
        <v>0</v>
      </c>
      <c r="R11" s="337"/>
      <c r="S11" s="270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847</v>
      </c>
      <c r="C12" s="248" t="s">
        <v>162</v>
      </c>
      <c r="D12" s="249">
        <v>570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2" t="s">
        <v>850</v>
      </c>
      <c r="O12" s="343" t="s">
        <v>2387</v>
      </c>
      <c r="P12" s="341">
        <v>5010</v>
      </c>
      <c r="Q12" s="250">
        <v>0</v>
      </c>
      <c r="R12" s="337"/>
      <c r="S12" s="270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 t="s">
        <v>849</v>
      </c>
      <c r="C13" s="248" t="s">
        <v>1833</v>
      </c>
      <c r="D13" s="249">
        <v>750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66"/>
      <c r="K13" s="248" t="s">
        <v>579</v>
      </c>
      <c r="L13" s="249" t="s">
        <v>579</v>
      </c>
      <c r="M13" s="250" t="s">
        <v>579</v>
      </c>
      <c r="N13" s="342" t="s">
        <v>853</v>
      </c>
      <c r="O13" s="372" t="s">
        <v>2016</v>
      </c>
      <c r="P13" s="341">
        <v>380</v>
      </c>
      <c r="Q13" s="250">
        <v>0</v>
      </c>
      <c r="R13" s="337"/>
      <c r="S13" s="270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 thickBot="1">
      <c r="A14" s="508"/>
      <c r="B14" s="266" t="s">
        <v>851</v>
      </c>
      <c r="C14" s="248" t="s">
        <v>164</v>
      </c>
      <c r="D14" s="249">
        <v>330</v>
      </c>
      <c r="E14" s="250">
        <v>0</v>
      </c>
      <c r="F14" s="254"/>
      <c r="G14" s="248" t="s">
        <v>579</v>
      </c>
      <c r="H14" s="249" t="s">
        <v>579</v>
      </c>
      <c r="I14" s="250">
        <v>0</v>
      </c>
      <c r="J14" s="266"/>
      <c r="K14" s="248" t="s">
        <v>579</v>
      </c>
      <c r="L14" s="249" t="s">
        <v>579</v>
      </c>
      <c r="M14" s="250" t="s">
        <v>579</v>
      </c>
      <c r="N14" s="342"/>
      <c r="O14" s="392"/>
      <c r="P14" s="341"/>
      <c r="Q14" s="250"/>
      <c r="R14" s="337"/>
      <c r="S14" s="270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66" t="s">
        <v>852</v>
      </c>
      <c r="C15" s="248" t="s">
        <v>163</v>
      </c>
      <c r="D15" s="249">
        <v>100</v>
      </c>
      <c r="E15" s="250">
        <v>0</v>
      </c>
      <c r="F15" s="254"/>
      <c r="G15" s="248" t="s">
        <v>579</v>
      </c>
      <c r="H15" s="249" t="s">
        <v>579</v>
      </c>
      <c r="I15" s="250" t="s">
        <v>579</v>
      </c>
      <c r="J15" s="373"/>
      <c r="K15" s="248" t="s">
        <v>579</v>
      </c>
      <c r="L15" s="249" t="s">
        <v>579</v>
      </c>
      <c r="M15" s="250" t="s">
        <v>579</v>
      </c>
      <c r="N15" s="342"/>
      <c r="O15" s="248" t="s">
        <v>579</v>
      </c>
      <c r="P15" s="341" t="s">
        <v>579</v>
      </c>
      <c r="Q15" s="250">
        <v>0</v>
      </c>
      <c r="R15" s="337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>
        <v>0</v>
      </c>
      <c r="F16" s="254"/>
      <c r="G16" s="248" t="s">
        <v>579</v>
      </c>
      <c r="H16" s="249" t="s">
        <v>579</v>
      </c>
      <c r="I16" s="250" t="s">
        <v>579</v>
      </c>
      <c r="J16" s="373"/>
      <c r="K16" s="248" t="s">
        <v>579</v>
      </c>
      <c r="L16" s="249" t="s">
        <v>579</v>
      </c>
      <c r="M16" s="250" t="s">
        <v>579</v>
      </c>
      <c r="N16" s="342"/>
      <c r="O16" s="270" t="s">
        <v>579</v>
      </c>
      <c r="P16" s="341" t="s">
        <v>579</v>
      </c>
      <c r="Q16" s="250" t="s">
        <v>579</v>
      </c>
      <c r="R16" s="342"/>
      <c r="S16" s="248"/>
      <c r="T16" s="341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54"/>
      <c r="G17" s="248" t="s">
        <v>579</v>
      </c>
      <c r="H17" s="249" t="s">
        <v>579</v>
      </c>
      <c r="I17" s="250" t="s">
        <v>579</v>
      </c>
      <c r="J17" s="373"/>
      <c r="K17" s="248" t="s">
        <v>579</v>
      </c>
      <c r="L17" s="249" t="s">
        <v>579</v>
      </c>
      <c r="M17" s="250" t="s">
        <v>579</v>
      </c>
      <c r="N17" s="342"/>
      <c r="O17" s="248" t="s">
        <v>579</v>
      </c>
      <c r="P17" s="341" t="s">
        <v>579</v>
      </c>
      <c r="Q17" s="250" t="s">
        <v>579</v>
      </c>
      <c r="R17" s="342"/>
      <c r="S17" s="248"/>
      <c r="T17" s="341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373"/>
      <c r="K18" s="248" t="s">
        <v>579</v>
      </c>
      <c r="L18" s="249" t="s">
        <v>579</v>
      </c>
      <c r="M18" s="250" t="s">
        <v>579</v>
      </c>
      <c r="N18" s="266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25370</v>
      </c>
      <c r="B45" s="254"/>
      <c r="C45" s="256" t="str">
        <f>IF(D45=0,"","計")</f>
        <v>計</v>
      </c>
      <c r="D45" s="257">
        <f>SUBTOTAL(9,D6:D44)</f>
        <v>4885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1320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19165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577</v>
      </c>
      <c r="S47" s="505" t="s">
        <v>578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66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66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66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66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66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66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66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66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66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66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66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66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66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66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66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25370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1828</v>
      </c>
      <c r="V136" s="533">
        <f>MOKUJI!B15</f>
        <v>46174</v>
      </c>
      <c r="W136" s="534"/>
      <c r="X136" s="534"/>
      <c r="Y136" s="534"/>
    </row>
    <row r="137" spans="1:25" ht="13.5" customHeight="1">
      <c r="A137" s="332" t="s">
        <v>1937</v>
      </c>
      <c r="V137" s="533"/>
      <c r="W137" s="534"/>
      <c r="X137" s="534"/>
      <c r="Y137" s="534"/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小樽市読売</v>
      </c>
      <c r="C151" s="310"/>
      <c r="D151" s="310"/>
      <c r="E151" s="310"/>
      <c r="F151" s="309" t="str">
        <f>IF(G4="","",CONCATENATE($A7,G4))</f>
        <v>小樽市朝日</v>
      </c>
      <c r="G151" s="310"/>
      <c r="H151" s="310"/>
      <c r="I151" s="310"/>
      <c r="J151" s="309" t="str">
        <f>IF(K4="","",CONCATENATE($A7,K4))</f>
        <v>小樽市毎日</v>
      </c>
      <c r="K151" s="310"/>
      <c r="L151" s="310"/>
      <c r="M151" s="310"/>
      <c r="N151" s="309" t="str">
        <f>IF(O4="","",CONCATENATE($A7,O4))</f>
        <v>小樽市北海道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読売</v>
      </c>
      <c r="C153" s="313"/>
      <c r="D153" s="313"/>
      <c r="E153" s="313"/>
      <c r="F153" s="312" t="str">
        <f>IF(G47="","",CONCATENATE($A50,G47))</f>
        <v>朝日</v>
      </c>
      <c r="G153" s="313"/>
      <c r="H153" s="313"/>
      <c r="I153" s="313"/>
      <c r="J153" s="312" t="str">
        <f>IF(K47="","",CONCATENATE($A50,K47))</f>
        <v>毎日</v>
      </c>
      <c r="K153" s="313"/>
      <c r="L153" s="313"/>
      <c r="M153" s="313"/>
      <c r="N153" s="312" t="str">
        <f>IF(O47="","",CONCATENATE($A50,O47))</f>
        <v>北海道</v>
      </c>
      <c r="O153" s="313"/>
      <c r="P153" s="313"/>
      <c r="Q153" s="313"/>
      <c r="R153" s="312" t="str">
        <f>IF(S47="","",CONCATENATE($A50,S47))</f>
        <v>日経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60">
    <mergeCell ref="V137:Y137"/>
    <mergeCell ref="K4:M4"/>
    <mergeCell ref="O97:Q97"/>
    <mergeCell ref="O47:Q47"/>
    <mergeCell ref="K77:M77"/>
    <mergeCell ref="K47:M47"/>
    <mergeCell ref="W97:Y97"/>
    <mergeCell ref="W77:Y77"/>
    <mergeCell ref="V136:Y136"/>
    <mergeCell ref="W4:Y4"/>
    <mergeCell ref="V135:Y135"/>
    <mergeCell ref="V117:Y134"/>
    <mergeCell ref="R117:U134"/>
    <mergeCell ref="N117:Q134"/>
    <mergeCell ref="N135:Q135"/>
    <mergeCell ref="R135:U135"/>
    <mergeCell ref="J1:M1"/>
    <mergeCell ref="N1:O1"/>
    <mergeCell ref="Q1:R1"/>
    <mergeCell ref="S97:U97"/>
    <mergeCell ref="R2:X2"/>
    <mergeCell ref="L2:M2"/>
    <mergeCell ref="N2:O2"/>
    <mergeCell ref="J2:K2"/>
    <mergeCell ref="S1:T1"/>
    <mergeCell ref="P2:Q2"/>
    <mergeCell ref="W47:Y47"/>
    <mergeCell ref="U1:V1"/>
    <mergeCell ref="W1:X1"/>
    <mergeCell ref="O4:Q4"/>
    <mergeCell ref="S4:U4"/>
    <mergeCell ref="S47:U47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4" location="MOKUJI!R1C1" display="MOKUJI!R1C1" xr:uid="{00000000-0004-0000-0B00-000000000000}"/>
    <hyperlink ref="A47" location="MOKUJI!R1C1" display="MOKUJI!R1C1" xr:uid="{00000000-0004-0000-0B00-000001000000}"/>
    <hyperlink ref="A77" location="MOKUJI!R1C1" display="MOKUJI!R1C1" xr:uid="{00000000-0004-0000-0B00-000002000000}"/>
    <hyperlink ref="A97" location="MOKUJI!R1C1" display="MOKUJI!R1C1" xr:uid="{00000000-0004-0000-0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1811">
    <tabColor indexed="43"/>
  </sheetPr>
  <dimension ref="A1:AB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11</v>
      </c>
      <c r="Z2" s="398" t="s">
        <v>1918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407</v>
      </c>
      <c r="B6" s="266" t="s">
        <v>854</v>
      </c>
      <c r="C6" s="248" t="s">
        <v>165</v>
      </c>
      <c r="D6" s="249">
        <v>590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855</v>
      </c>
      <c r="O6" s="248" t="s">
        <v>2349</v>
      </c>
      <c r="P6" s="249">
        <v>3115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1788</v>
      </c>
      <c r="B7" s="266" t="s">
        <v>856</v>
      </c>
      <c r="C7" s="248" t="s">
        <v>166</v>
      </c>
      <c r="D7" s="249">
        <v>150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858</v>
      </c>
      <c r="O7" s="248" t="s">
        <v>2167</v>
      </c>
      <c r="P7" s="249">
        <v>485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857</v>
      </c>
      <c r="C8" s="248" t="s">
        <v>167</v>
      </c>
      <c r="D8" s="249">
        <v>15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859</v>
      </c>
      <c r="O8" s="248" t="s">
        <v>2168</v>
      </c>
      <c r="P8" s="249">
        <v>20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751</v>
      </c>
      <c r="C9" s="248" t="s">
        <v>2612</v>
      </c>
      <c r="D9" s="249">
        <v>140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860</v>
      </c>
      <c r="O9" s="248" t="s">
        <v>2169</v>
      </c>
      <c r="P9" s="249">
        <v>50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2613</v>
      </c>
      <c r="C10" s="248" t="s">
        <v>2614</v>
      </c>
      <c r="D10" s="249">
        <v>5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861</v>
      </c>
      <c r="O10" s="248" t="s">
        <v>2465</v>
      </c>
      <c r="P10" s="249">
        <v>130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862</v>
      </c>
      <c r="O11" s="248" t="s">
        <v>2170</v>
      </c>
      <c r="P11" s="249">
        <v>140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 t="s">
        <v>863</v>
      </c>
      <c r="O12" s="248" t="s">
        <v>2171</v>
      </c>
      <c r="P12" s="249">
        <v>55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4895</v>
      </c>
      <c r="B45" s="254"/>
      <c r="C45" s="256" t="str">
        <f>IF(D45=0,"","計")</f>
        <v>計</v>
      </c>
      <c r="D45" s="257">
        <f>SUBTOTAL(9,D6:D44)</f>
        <v>900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3995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8" s="252" customFormat="1" ht="12.75" customHeight="1">
      <c r="A49" s="246">
        <v>406</v>
      </c>
      <c r="B49" s="266" t="s">
        <v>864</v>
      </c>
      <c r="C49" s="248" t="s">
        <v>168</v>
      </c>
      <c r="D49" s="249">
        <v>70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865</v>
      </c>
      <c r="O49" s="248" t="s">
        <v>2350</v>
      </c>
      <c r="P49" s="267">
        <v>550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8" s="252" customFormat="1" ht="12.75" customHeight="1">
      <c r="A50" s="508" t="s">
        <v>1789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8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8" s="252" customFormat="1" ht="12.75" hidden="1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8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8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  <c r="Z54" s="557"/>
      <c r="AA54" s="557"/>
      <c r="AB54" s="558"/>
    </row>
    <row r="55" spans="1:28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8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8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8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8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8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8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8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8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8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620</v>
      </c>
      <c r="B75" s="275"/>
      <c r="C75" s="256" t="str">
        <f>IF(D75=0,"","計")</f>
        <v>計</v>
      </c>
      <c r="D75" s="271">
        <f>SUBTOTAL(9,D49:D74)</f>
        <v>70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550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405</v>
      </c>
      <c r="B79" s="266" t="s">
        <v>866</v>
      </c>
      <c r="C79" s="248" t="s">
        <v>169</v>
      </c>
      <c r="D79" s="267">
        <v>5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867</v>
      </c>
      <c r="O79" s="248" t="s">
        <v>2172</v>
      </c>
      <c r="P79" s="267">
        <v>35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1790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868</v>
      </c>
      <c r="O80" s="248" t="s">
        <v>2173</v>
      </c>
      <c r="P80" s="267">
        <v>70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 t="s">
        <v>869</v>
      </c>
      <c r="O81" s="248" t="s">
        <v>2174</v>
      </c>
      <c r="P81" s="267">
        <v>60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 t="s">
        <v>870</v>
      </c>
      <c r="O82" s="248" t="s">
        <v>2175</v>
      </c>
      <c r="P82" s="267">
        <v>240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410</v>
      </c>
      <c r="B95" s="289"/>
      <c r="C95" s="256" t="str">
        <f>IF(D95=0,"","計")</f>
        <v>計</v>
      </c>
      <c r="D95" s="271">
        <f>SUBTOTAL(9,D79:D94)</f>
        <v>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405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403</v>
      </c>
      <c r="B99" s="266" t="s">
        <v>871</v>
      </c>
      <c r="C99" s="248" t="s">
        <v>170</v>
      </c>
      <c r="D99" s="267">
        <v>25</v>
      </c>
      <c r="E99" s="250">
        <v>0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266" t="s">
        <v>872</v>
      </c>
      <c r="O99" s="248" t="s">
        <v>2176</v>
      </c>
      <c r="P99" s="267">
        <v>75</v>
      </c>
      <c r="Q99" s="250">
        <v>0</v>
      </c>
      <c r="R99" s="266"/>
      <c r="S99" s="248" t="s">
        <v>579</v>
      </c>
      <c r="T99" s="267" t="s">
        <v>579</v>
      </c>
      <c r="U99" s="250" t="s">
        <v>579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1791</v>
      </c>
      <c r="B100" s="266"/>
      <c r="C100" s="248" t="s">
        <v>579</v>
      </c>
      <c r="D100" s="267" t="s">
        <v>579</v>
      </c>
      <c r="E100" s="250">
        <v>0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 t="s">
        <v>873</v>
      </c>
      <c r="O100" s="248" t="s">
        <v>2177</v>
      </c>
      <c r="P100" s="267">
        <v>170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>
        <v>0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>
        <v>0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270</v>
      </c>
      <c r="B115" s="294"/>
      <c r="C115" s="256" t="str">
        <f>IF(D115=0,"","計")</f>
        <v>計</v>
      </c>
      <c r="D115" s="271">
        <f>SUBTOTAL(9,D99:D114)</f>
        <v>25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245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6195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MOKUJI!B16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余市郡読売</v>
      </c>
      <c r="C151" s="310"/>
      <c r="D151" s="310"/>
      <c r="E151" s="310"/>
      <c r="F151" s="309" t="str">
        <f>IF(G4="","",CONCATENATE($A7,G4))</f>
        <v>余市郡朝日</v>
      </c>
      <c r="G151" s="310"/>
      <c r="H151" s="310"/>
      <c r="I151" s="310"/>
      <c r="J151" s="309" t="str">
        <f>IF(K4="","",CONCATENATE($A7,K4))</f>
        <v>余市郡毎日</v>
      </c>
      <c r="K151" s="310"/>
      <c r="L151" s="310"/>
      <c r="M151" s="310"/>
      <c r="N151" s="309" t="str">
        <f>IF(O4="","",CONCATENATE($A7,O4))</f>
        <v>余市郡北海道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古平郡読売</v>
      </c>
      <c r="C153" s="313"/>
      <c r="D153" s="313"/>
      <c r="E153" s="313"/>
      <c r="F153" s="312" t="str">
        <f>IF(G47="","",CONCATENATE($A50,G47))</f>
        <v>古平郡朝日</v>
      </c>
      <c r="G153" s="313"/>
      <c r="H153" s="313"/>
      <c r="I153" s="313"/>
      <c r="J153" s="312" t="str">
        <f>IF(K47="","",CONCATENATE($A50,K47))</f>
        <v>古平郡毎日</v>
      </c>
      <c r="K153" s="313"/>
      <c r="L153" s="313"/>
      <c r="M153" s="313"/>
      <c r="N153" s="312" t="str">
        <f>IF(O47="","",CONCATENATE($A50,O47))</f>
        <v>古平郡北海道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積丹郡読売</v>
      </c>
      <c r="C155" s="313"/>
      <c r="D155" s="313"/>
      <c r="E155" s="313"/>
      <c r="F155" s="312" t="str">
        <f>IF(G77="","",CONCATENATE($A80,G77))</f>
        <v>積丹郡朝日</v>
      </c>
      <c r="G155" s="313"/>
      <c r="H155" s="313"/>
      <c r="I155" s="313"/>
      <c r="J155" s="312" t="str">
        <f>IF(K77="","",CONCATENATE($A80,K77))</f>
        <v>積丹郡毎日</v>
      </c>
      <c r="K155" s="313"/>
      <c r="L155" s="313"/>
      <c r="M155" s="313"/>
      <c r="N155" s="312" t="str">
        <f>IF(O77="","",CONCATENATE($A80,O77))</f>
        <v>積丹郡北海道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古宇郡読売</v>
      </c>
      <c r="C157" s="313"/>
      <c r="D157" s="313"/>
      <c r="E157" s="313"/>
      <c r="F157" s="312" t="str">
        <f>IF(G97="","",CONCATENATE($A100,G97))</f>
        <v>古宇郡朝日</v>
      </c>
      <c r="G157" s="313"/>
      <c r="H157" s="313"/>
      <c r="I157" s="313"/>
      <c r="J157" s="312" t="str">
        <f>IF(K97="","",CONCATENATE($A100,K97))</f>
        <v>古宇郡毎日</v>
      </c>
      <c r="K157" s="313"/>
      <c r="L157" s="313"/>
      <c r="M157" s="313"/>
      <c r="N157" s="312" t="str">
        <f>IF(O97="","",CONCATENATE($A100,O97))</f>
        <v>古宇郡北海道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60">
    <mergeCell ref="V136:Y136"/>
    <mergeCell ref="V117:Y134"/>
    <mergeCell ref="S1:T1"/>
    <mergeCell ref="U1:V1"/>
    <mergeCell ref="W1:X1"/>
    <mergeCell ref="S4:U4"/>
    <mergeCell ref="W4:Y4"/>
    <mergeCell ref="R117:U134"/>
    <mergeCell ref="R135:U135"/>
    <mergeCell ref="V135:Y135"/>
    <mergeCell ref="Z54:AB54"/>
    <mergeCell ref="W47:Y47"/>
    <mergeCell ref="O47:Q47"/>
    <mergeCell ref="S97:U97"/>
    <mergeCell ref="W97:Y97"/>
    <mergeCell ref="O77:Q77"/>
    <mergeCell ref="S77:U77"/>
    <mergeCell ref="W77:Y77"/>
    <mergeCell ref="A1:B1"/>
    <mergeCell ref="A2:B2"/>
    <mergeCell ref="G47:I47"/>
    <mergeCell ref="H1:I1"/>
    <mergeCell ref="H2:I2"/>
    <mergeCell ref="C4:E4"/>
    <mergeCell ref="G4:I4"/>
    <mergeCell ref="C1:G1"/>
    <mergeCell ref="C2:G2"/>
    <mergeCell ref="A7:A14"/>
    <mergeCell ref="J1:M1"/>
    <mergeCell ref="N1:O1"/>
    <mergeCell ref="S47:U47"/>
    <mergeCell ref="R2:X2"/>
    <mergeCell ref="Q1:R1"/>
    <mergeCell ref="J2:K2"/>
    <mergeCell ref="N2:O2"/>
    <mergeCell ref="K4:M4"/>
    <mergeCell ref="O4:Q4"/>
    <mergeCell ref="L2:M2"/>
    <mergeCell ref="P2:Q2"/>
    <mergeCell ref="A50:A57"/>
    <mergeCell ref="C77:E77"/>
    <mergeCell ref="G77:I77"/>
    <mergeCell ref="C47:E47"/>
    <mergeCell ref="K77:M77"/>
    <mergeCell ref="K47:M47"/>
    <mergeCell ref="B135:E135"/>
    <mergeCell ref="K97:M97"/>
    <mergeCell ref="O97:Q97"/>
    <mergeCell ref="N117:Q134"/>
    <mergeCell ref="F135:I135"/>
    <mergeCell ref="J135:M135"/>
    <mergeCell ref="N135:Q135"/>
    <mergeCell ref="J117:M134"/>
    <mergeCell ref="F117:I134"/>
    <mergeCell ref="A80:A87"/>
    <mergeCell ref="C97:E97"/>
    <mergeCell ref="G97:I97"/>
    <mergeCell ref="B117:E134"/>
    <mergeCell ref="A100:A107"/>
    <mergeCell ref="A117:A124"/>
  </mergeCells>
  <phoneticPr fontId="24"/>
  <conditionalFormatting sqref="E138:E140">
    <cfRule type="cellIs" dxfId="5" priority="4" stopIfTrue="1" operator="equal">
      <formula>0</formula>
    </cfRule>
  </conditionalFormatting>
  <hyperlinks>
    <hyperlink ref="A97" location="MOKUJI!R1C1" display="MOKUJI!R1C1" xr:uid="{00000000-0004-0000-0C00-000000000000}"/>
    <hyperlink ref="A77" location="MOKUJI!R1C1" display="MOKUJI!R1C1" xr:uid="{00000000-0004-0000-0C00-000001000000}"/>
    <hyperlink ref="A47" location="MOKUJI!R1C1" display="MOKUJI!R1C1" xr:uid="{00000000-0004-0000-0C00-000002000000}"/>
    <hyperlink ref="A4" location="MOKUJI!R1C1" display="MOKUJI!R1C1" xr:uid="{00000000-0004-0000-0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18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12</v>
      </c>
      <c r="Z2" s="398" t="s">
        <v>1917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402</v>
      </c>
      <c r="B6" s="266" t="s">
        <v>874</v>
      </c>
      <c r="C6" s="248" t="s">
        <v>171</v>
      </c>
      <c r="D6" s="249">
        <v>305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875</v>
      </c>
      <c r="O6" s="248" t="s">
        <v>2178</v>
      </c>
      <c r="P6" s="249">
        <v>200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1792</v>
      </c>
      <c r="B7" s="266" t="s">
        <v>876</v>
      </c>
      <c r="C7" s="248" t="s">
        <v>2047</v>
      </c>
      <c r="D7" s="249">
        <v>280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877</v>
      </c>
      <c r="O7" s="248" t="s">
        <v>2179</v>
      </c>
      <c r="P7" s="249">
        <v>635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878</v>
      </c>
      <c r="O8" s="248" t="s">
        <v>2344</v>
      </c>
      <c r="P8" s="249">
        <v>2730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4150</v>
      </c>
      <c r="B45" s="254"/>
      <c r="C45" s="256" t="str">
        <f>IF(D45=0,"","計")</f>
        <v>計</v>
      </c>
      <c r="D45" s="257">
        <f>SUBTOTAL(9,D6:D44)</f>
        <v>585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3565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395</v>
      </c>
      <c r="B49" s="266" t="s">
        <v>879</v>
      </c>
      <c r="C49" s="248" t="s">
        <v>172</v>
      </c>
      <c r="D49" s="249">
        <v>470</v>
      </c>
      <c r="E49" s="250">
        <v>0</v>
      </c>
      <c r="F49" s="266" t="s">
        <v>880</v>
      </c>
      <c r="G49" s="248" t="s">
        <v>2621</v>
      </c>
      <c r="H49" s="249">
        <v>100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881</v>
      </c>
      <c r="O49" s="248" t="s">
        <v>2180</v>
      </c>
      <c r="P49" s="267">
        <v>2280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1793</v>
      </c>
      <c r="B50" s="266" t="s">
        <v>882</v>
      </c>
      <c r="C50" s="248" t="s">
        <v>173</v>
      </c>
      <c r="D50" s="249">
        <v>50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 t="s">
        <v>883</v>
      </c>
      <c r="O50" s="248" t="s">
        <v>2181</v>
      </c>
      <c r="P50" s="267">
        <v>675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884</v>
      </c>
      <c r="C51" s="248" t="s">
        <v>174</v>
      </c>
      <c r="D51" s="249">
        <v>130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 t="s">
        <v>885</v>
      </c>
      <c r="O51" s="248" t="s">
        <v>2182</v>
      </c>
      <c r="P51" s="267">
        <v>515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886</v>
      </c>
      <c r="C52" s="248" t="s">
        <v>175</v>
      </c>
      <c r="D52" s="249">
        <v>150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887</v>
      </c>
      <c r="O52" s="248" t="s">
        <v>2183</v>
      </c>
      <c r="P52" s="267">
        <v>370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888</v>
      </c>
      <c r="C53" s="248" t="s">
        <v>176</v>
      </c>
      <c r="D53" s="249">
        <v>70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889</v>
      </c>
      <c r="O53" s="248" t="s">
        <v>2466</v>
      </c>
      <c r="P53" s="267">
        <v>45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 t="s">
        <v>769</v>
      </c>
      <c r="C54" s="248" t="s">
        <v>177</v>
      </c>
      <c r="D54" s="249">
        <v>5</v>
      </c>
      <c r="E54" s="250">
        <v>0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 t="s">
        <v>890</v>
      </c>
      <c r="O54" s="248" t="s">
        <v>2280</v>
      </c>
      <c r="P54" s="267">
        <v>50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 t="s">
        <v>770</v>
      </c>
      <c r="C55" s="248" t="s">
        <v>178</v>
      </c>
      <c r="D55" s="249">
        <v>5</v>
      </c>
      <c r="E55" s="250">
        <v>0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 t="s">
        <v>891</v>
      </c>
      <c r="O55" s="270" t="s">
        <v>2184</v>
      </c>
      <c r="P55" s="271">
        <v>370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 t="s">
        <v>2148</v>
      </c>
      <c r="C56" s="248" t="s">
        <v>1840</v>
      </c>
      <c r="D56" s="249">
        <v>100</v>
      </c>
      <c r="E56" s="250">
        <v>0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 t="s">
        <v>892</v>
      </c>
      <c r="O56" s="270" t="s">
        <v>2351</v>
      </c>
      <c r="P56" s="271">
        <v>235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>
        <v>0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>
        <v>0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6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6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6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5620</v>
      </c>
      <c r="B75" s="275"/>
      <c r="C75" s="256" t="str">
        <f>IF(D75=0,"","計")</f>
        <v>計</v>
      </c>
      <c r="D75" s="271">
        <f>SUBTOTAL(9,D49:D74)</f>
        <v>980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100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4540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76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9770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MOKUJI!B17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岩内郡読売</v>
      </c>
      <c r="C151" s="310"/>
      <c r="D151" s="310"/>
      <c r="E151" s="310"/>
      <c r="F151" s="309" t="str">
        <f>IF(G4="","",CONCATENATE($A7,G4))</f>
        <v>岩内郡朝日</v>
      </c>
      <c r="G151" s="310"/>
      <c r="H151" s="310"/>
      <c r="I151" s="310"/>
      <c r="J151" s="309" t="str">
        <f>IF(K4="","",CONCATENATE($A7,K4))</f>
        <v>岩内郡毎日</v>
      </c>
      <c r="K151" s="310"/>
      <c r="L151" s="310"/>
      <c r="M151" s="310"/>
      <c r="N151" s="309" t="str">
        <f>IF(O4="","",CONCATENATE($A7,O4))</f>
        <v>岩内郡北海道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虻田郡①読売</v>
      </c>
      <c r="C153" s="313"/>
      <c r="D153" s="313"/>
      <c r="E153" s="313"/>
      <c r="F153" s="312" t="str">
        <f>IF(G47="","",CONCATENATE($A50,G47))</f>
        <v>虻田郡①朝日</v>
      </c>
      <c r="G153" s="313"/>
      <c r="H153" s="313"/>
      <c r="I153" s="313"/>
      <c r="J153" s="312" t="str">
        <f>IF(K47="","",CONCATENATE($A50,K47))</f>
        <v>虻田郡①毎日</v>
      </c>
      <c r="K153" s="313"/>
      <c r="L153" s="313"/>
      <c r="M153" s="313"/>
      <c r="N153" s="312" t="str">
        <f>IF(O47="","",CONCATENATE($A50,O47))</f>
        <v>虻田郡①北海道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1:X1"/>
    <mergeCell ref="J1:M1"/>
    <mergeCell ref="S1:T1"/>
    <mergeCell ref="U1:V1"/>
    <mergeCell ref="N1:O1"/>
    <mergeCell ref="Q1:R1"/>
    <mergeCell ref="V136:Y136"/>
    <mergeCell ref="O47:Q47"/>
    <mergeCell ref="S47:U47"/>
    <mergeCell ref="W47:Y47"/>
    <mergeCell ref="O97:Q97"/>
    <mergeCell ref="S97:U97"/>
    <mergeCell ref="O77:Q77"/>
    <mergeCell ref="W77:Y77"/>
    <mergeCell ref="W97:Y97"/>
    <mergeCell ref="V117:Y134"/>
    <mergeCell ref="H1:I1"/>
    <mergeCell ref="B135:E135"/>
    <mergeCell ref="F135:I135"/>
    <mergeCell ref="G4:I4"/>
    <mergeCell ref="J2:K2"/>
    <mergeCell ref="A1:B1"/>
    <mergeCell ref="B117:E134"/>
    <mergeCell ref="C47:E47"/>
    <mergeCell ref="G77:I77"/>
    <mergeCell ref="H2:I2"/>
    <mergeCell ref="K4:M4"/>
    <mergeCell ref="A2:B2"/>
    <mergeCell ref="C1:G1"/>
    <mergeCell ref="A117:A124"/>
    <mergeCell ref="C2:G2"/>
    <mergeCell ref="C4:E4"/>
    <mergeCell ref="J135:M135"/>
    <mergeCell ref="J117:M134"/>
    <mergeCell ref="R2:X2"/>
    <mergeCell ref="R135:U135"/>
    <mergeCell ref="V135:Y135"/>
    <mergeCell ref="W4:Y4"/>
    <mergeCell ref="S4:U4"/>
    <mergeCell ref="N135:Q135"/>
    <mergeCell ref="N117:Q134"/>
    <mergeCell ref="S77:U77"/>
    <mergeCell ref="K97:M97"/>
    <mergeCell ref="L2:M2"/>
    <mergeCell ref="P2:Q2"/>
    <mergeCell ref="N2:O2"/>
    <mergeCell ref="O4:Q4"/>
    <mergeCell ref="R117:U134"/>
    <mergeCell ref="K77:M77"/>
    <mergeCell ref="A7:A14"/>
    <mergeCell ref="A50:A57"/>
    <mergeCell ref="G47:I47"/>
    <mergeCell ref="F117:I134"/>
    <mergeCell ref="K47:M47"/>
    <mergeCell ref="C97:E97"/>
    <mergeCell ref="G97:I97"/>
    <mergeCell ref="C77:E77"/>
    <mergeCell ref="A80:A87"/>
    <mergeCell ref="A100:A107"/>
  </mergeCells>
  <phoneticPr fontId="24"/>
  <hyperlinks>
    <hyperlink ref="A4" location="MOKUJI!R1C1" display="MOKUJI!R1C1" xr:uid="{00000000-0004-0000-0D00-000000000000}"/>
    <hyperlink ref="A47" location="MOKUJI!R1C1" display="MOKUJI!R1C1" xr:uid="{00000000-0004-0000-0D00-000001000000}"/>
    <hyperlink ref="A77" location="MOKUJI!R1C1" display="MOKUJI!R1C1" xr:uid="{00000000-0004-0000-0D00-000002000000}"/>
    <hyperlink ref="A97" location="MOKUJI!R1C1" display="MOKUJI!R1C1" xr:uid="{00000000-0004-0000-0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19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13</v>
      </c>
      <c r="Z2" s="398" t="s">
        <v>1916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394</v>
      </c>
      <c r="B6" s="266" t="s">
        <v>893</v>
      </c>
      <c r="C6" s="248" t="s">
        <v>179</v>
      </c>
      <c r="D6" s="249">
        <v>330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894</v>
      </c>
      <c r="O6" s="248" t="s">
        <v>2352</v>
      </c>
      <c r="P6" s="249">
        <v>805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1794</v>
      </c>
      <c r="B7" s="266" t="s">
        <v>771</v>
      </c>
      <c r="C7" s="248" t="s">
        <v>180</v>
      </c>
      <c r="D7" s="249">
        <v>5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895</v>
      </c>
      <c r="O7" s="248" t="s">
        <v>2185</v>
      </c>
      <c r="P7" s="249">
        <v>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1175</v>
      </c>
      <c r="B45" s="254"/>
      <c r="C45" s="256" t="str">
        <f>IF(D45=0,"","計")</f>
        <v>計</v>
      </c>
      <c r="D45" s="257">
        <f>SUBTOTAL(9,D6:D44)</f>
        <v>335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840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392</v>
      </c>
      <c r="B49" s="266" t="s">
        <v>1841</v>
      </c>
      <c r="C49" s="248" t="s">
        <v>1842</v>
      </c>
      <c r="D49" s="249">
        <v>80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896</v>
      </c>
      <c r="O49" s="248" t="s">
        <v>2281</v>
      </c>
      <c r="P49" s="267">
        <v>70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1795</v>
      </c>
      <c r="B50" s="266" t="s">
        <v>1843</v>
      </c>
      <c r="C50" s="248" t="s">
        <v>2048</v>
      </c>
      <c r="D50" s="249">
        <v>90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 t="s">
        <v>897</v>
      </c>
      <c r="O50" s="248" t="s">
        <v>2069</v>
      </c>
      <c r="P50" s="267">
        <v>420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 t="s">
        <v>898</v>
      </c>
      <c r="O51" s="248" t="s">
        <v>2070</v>
      </c>
      <c r="P51" s="267">
        <v>430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899</v>
      </c>
      <c r="O52" s="248" t="s">
        <v>2071</v>
      </c>
      <c r="P52" s="267">
        <v>25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900</v>
      </c>
      <c r="O53" s="248" t="s">
        <v>2072</v>
      </c>
      <c r="P53" s="267">
        <v>35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 t="s">
        <v>901</v>
      </c>
      <c r="O54" s="248" t="s">
        <v>2291</v>
      </c>
      <c r="P54" s="267">
        <v>60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 t="s">
        <v>902</v>
      </c>
      <c r="O55" s="270" t="s">
        <v>2073</v>
      </c>
      <c r="P55" s="271">
        <v>35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 t="s">
        <v>903</v>
      </c>
      <c r="O56" s="270" t="s">
        <v>2074</v>
      </c>
      <c r="P56" s="271">
        <v>10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 t="s">
        <v>904</v>
      </c>
      <c r="O57" s="270" t="s">
        <v>2075</v>
      </c>
      <c r="P57" s="271">
        <v>20</v>
      </c>
      <c r="Q57" s="250">
        <v>0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 t="s">
        <v>905</v>
      </c>
      <c r="O58" s="270" t="s">
        <v>2076</v>
      </c>
      <c r="P58" s="271">
        <v>20</v>
      </c>
      <c r="Q58" s="250">
        <v>0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>
        <v>0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6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1295</v>
      </c>
      <c r="B75" s="275"/>
      <c r="C75" s="256" t="str">
        <f>IF(D75=0,"","計")</f>
        <v>計</v>
      </c>
      <c r="D75" s="271">
        <f>SUBTOTAL(9,D49:D74)</f>
        <v>170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1125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391</v>
      </c>
      <c r="B79" s="266" t="s">
        <v>772</v>
      </c>
      <c r="C79" s="248" t="s">
        <v>773</v>
      </c>
      <c r="D79" s="267">
        <v>5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906</v>
      </c>
      <c r="O79" s="248" t="s">
        <v>2077</v>
      </c>
      <c r="P79" s="267">
        <v>95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1796</v>
      </c>
      <c r="B80" s="266" t="s">
        <v>2149</v>
      </c>
      <c r="C80" s="248" t="s">
        <v>1844</v>
      </c>
      <c r="D80" s="267">
        <v>20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907</v>
      </c>
      <c r="O80" s="248" t="s">
        <v>2078</v>
      </c>
      <c r="P80" s="267">
        <v>10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 t="s">
        <v>2150</v>
      </c>
      <c r="C81" s="248" t="s">
        <v>1845</v>
      </c>
      <c r="D81" s="267">
        <v>10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 t="s">
        <v>908</v>
      </c>
      <c r="O81" s="248" t="s">
        <v>2079</v>
      </c>
      <c r="P81" s="267">
        <v>75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 t="s">
        <v>909</v>
      </c>
      <c r="O82" s="248" t="s">
        <v>2080</v>
      </c>
      <c r="P82" s="267">
        <v>70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 t="s">
        <v>910</v>
      </c>
      <c r="O83" s="248" t="s">
        <v>2081</v>
      </c>
      <c r="P83" s="267">
        <v>30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 t="s">
        <v>911</v>
      </c>
      <c r="O84" s="248" t="s">
        <v>2082</v>
      </c>
      <c r="P84" s="267">
        <v>25</v>
      </c>
      <c r="Q84" s="250">
        <v>0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340</v>
      </c>
      <c r="B95" s="289"/>
      <c r="C95" s="256" t="str">
        <f>IF(D95=0,"","計")</f>
        <v>計</v>
      </c>
      <c r="D95" s="271">
        <f>SUBTOTAL(9,D79:D94)</f>
        <v>35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305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2810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MOKUJI!B18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7"/>
      <c r="D140" s="367"/>
      <c r="E140" s="368"/>
    </row>
    <row r="141" spans="1:25" ht="13.5" customHeight="1">
      <c r="C141" s="367"/>
      <c r="D141" s="367"/>
      <c r="E141" s="368"/>
    </row>
    <row r="142" spans="1:25" ht="13.5" customHeight="1">
      <c r="C142" s="367"/>
      <c r="D142" s="367"/>
      <c r="E142" s="368"/>
    </row>
    <row r="143" spans="1:25" ht="13.5" customHeight="1">
      <c r="C143" s="367"/>
      <c r="D143" s="367"/>
      <c r="E143" s="368"/>
    </row>
    <row r="144" spans="1:25" ht="13.5" customHeight="1">
      <c r="C144" s="367"/>
      <c r="D144" s="367"/>
      <c r="E144" s="368"/>
    </row>
    <row r="145" spans="2:25" ht="13.5" customHeight="1">
      <c r="C145" s="367"/>
      <c r="D145" s="367"/>
      <c r="E145" s="368"/>
    </row>
    <row r="146" spans="2:25" ht="13.5" customHeight="1">
      <c r="C146" s="367"/>
      <c r="D146" s="367"/>
      <c r="E146" s="368"/>
    </row>
    <row r="147" spans="2:25" ht="13.5" customHeight="1">
      <c r="C147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磯谷郡読売</v>
      </c>
      <c r="C151" s="310"/>
      <c r="D151" s="310"/>
      <c r="E151" s="310"/>
      <c r="F151" s="309" t="str">
        <f>IF(G4="","",CONCATENATE($A7,G4))</f>
        <v>磯谷郡朝日</v>
      </c>
      <c r="G151" s="310"/>
      <c r="H151" s="310"/>
      <c r="I151" s="310"/>
      <c r="J151" s="309" t="str">
        <f>IF(K4="","",CONCATENATE($A7,K4))</f>
        <v>磯谷郡毎日</v>
      </c>
      <c r="K151" s="310"/>
      <c r="L151" s="310"/>
      <c r="M151" s="310"/>
      <c r="N151" s="309" t="str">
        <f>IF(O4="","",CONCATENATE($A7,O4))</f>
        <v>磯谷郡北海道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寿都郡読売</v>
      </c>
      <c r="C153" s="313"/>
      <c r="D153" s="313"/>
      <c r="E153" s="313"/>
      <c r="F153" s="312" t="str">
        <f>IF(G47="","",CONCATENATE($A50,G47))</f>
        <v>寿都郡朝日</v>
      </c>
      <c r="G153" s="313"/>
      <c r="H153" s="313"/>
      <c r="I153" s="313"/>
      <c r="J153" s="312" t="str">
        <f>IF(K47="","",CONCATENATE($A50,K47))</f>
        <v>寿都郡毎日</v>
      </c>
      <c r="K153" s="313"/>
      <c r="L153" s="313"/>
      <c r="M153" s="313"/>
      <c r="N153" s="312" t="str">
        <f>IF(O47="","",CONCATENATE($A50,O47))</f>
        <v>寿都郡北海道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島牧郡読売</v>
      </c>
      <c r="C155" s="313"/>
      <c r="D155" s="313"/>
      <c r="E155" s="313"/>
      <c r="F155" s="312" t="str">
        <f>IF(G77="","",CONCATENATE($A80,G77))</f>
        <v>島牧郡朝日</v>
      </c>
      <c r="G155" s="313"/>
      <c r="H155" s="313"/>
      <c r="I155" s="313"/>
      <c r="J155" s="312" t="str">
        <f>IF(K77="","",CONCATENATE($A80,K77))</f>
        <v>島牧郡毎日</v>
      </c>
      <c r="K155" s="313"/>
      <c r="L155" s="313"/>
      <c r="M155" s="313"/>
      <c r="N155" s="312" t="str">
        <f>IF(O77="","",CONCATENATE($A80,O77))</f>
        <v>島牧郡北海道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G4:I4"/>
    <mergeCell ref="K4:M4"/>
    <mergeCell ref="H2:I2"/>
    <mergeCell ref="V136:Y136"/>
    <mergeCell ref="K97:M97"/>
    <mergeCell ref="O97:Q97"/>
    <mergeCell ref="S97:U97"/>
    <mergeCell ref="W97:Y97"/>
    <mergeCell ref="R135:U135"/>
    <mergeCell ref="V135:Y135"/>
    <mergeCell ref="V117:Y134"/>
    <mergeCell ref="R117:U134"/>
    <mergeCell ref="N135:Q135"/>
    <mergeCell ref="O47:Q47"/>
    <mergeCell ref="K77:M77"/>
    <mergeCell ref="O77:Q77"/>
    <mergeCell ref="C1:G1"/>
    <mergeCell ref="J2:K2"/>
    <mergeCell ref="N2:O2"/>
    <mergeCell ref="A50:A57"/>
    <mergeCell ref="A1:B1"/>
    <mergeCell ref="L2:M2"/>
    <mergeCell ref="H1:I1"/>
    <mergeCell ref="C2:G2"/>
    <mergeCell ref="J1:M1"/>
    <mergeCell ref="N1:O1"/>
    <mergeCell ref="A2:B2"/>
    <mergeCell ref="C47:E47"/>
    <mergeCell ref="G47:I47"/>
    <mergeCell ref="K47:M47"/>
    <mergeCell ref="C4:E4"/>
    <mergeCell ref="A7:A14"/>
    <mergeCell ref="Q1:R1"/>
    <mergeCell ref="S1:T1"/>
    <mergeCell ref="R2:X2"/>
    <mergeCell ref="P2:Q2"/>
    <mergeCell ref="U1:V1"/>
    <mergeCell ref="W1:X1"/>
    <mergeCell ref="W4:Y4"/>
    <mergeCell ref="S4:U4"/>
    <mergeCell ref="O4:Q4"/>
    <mergeCell ref="S77:U77"/>
    <mergeCell ref="W77:Y77"/>
    <mergeCell ref="W47:Y47"/>
    <mergeCell ref="S47:U47"/>
    <mergeCell ref="C77:E77"/>
    <mergeCell ref="A100:A107"/>
    <mergeCell ref="N117:Q134"/>
    <mergeCell ref="J117:M134"/>
    <mergeCell ref="F117:I134"/>
    <mergeCell ref="B117:E134"/>
    <mergeCell ref="A117:A124"/>
    <mergeCell ref="G77:I77"/>
    <mergeCell ref="B135:E135"/>
    <mergeCell ref="F135:I135"/>
    <mergeCell ref="J135:M135"/>
    <mergeCell ref="A80:A87"/>
    <mergeCell ref="C97:E97"/>
    <mergeCell ref="G97:I97"/>
  </mergeCells>
  <phoneticPr fontId="24"/>
  <conditionalFormatting sqref="E147">
    <cfRule type="cellIs" dxfId="4" priority="4" stopIfTrue="1" operator="equal">
      <formula>0</formula>
    </cfRule>
  </conditionalFormatting>
  <hyperlinks>
    <hyperlink ref="A97" location="MOKUJI!R1C1" display="MOKUJI!R1C1" xr:uid="{00000000-0004-0000-0E00-000000000000}"/>
    <hyperlink ref="A77" location="MOKUJI!R1C1" display="MOKUJI!R1C1" xr:uid="{00000000-0004-0000-0E00-000001000000}"/>
    <hyperlink ref="A47" location="MOKUJI!R1C1" display="MOKUJI!R1C1" xr:uid="{00000000-0004-0000-0E00-000002000000}"/>
    <hyperlink ref="A4" location="MOKUJI!R1C1" display="MOKUJI!R1C1" xr:uid="{00000000-0004-0000-0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19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14</v>
      </c>
      <c r="Z2" s="398" t="s">
        <v>1915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338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210</v>
      </c>
      <c r="B6" s="266" t="s">
        <v>912</v>
      </c>
      <c r="C6" s="248" t="s">
        <v>181</v>
      </c>
      <c r="D6" s="249">
        <v>1040</v>
      </c>
      <c r="E6" s="250">
        <v>0</v>
      </c>
      <c r="F6" s="266" t="s">
        <v>913</v>
      </c>
      <c r="G6" s="248" t="s">
        <v>2622</v>
      </c>
      <c r="H6" s="249">
        <v>740</v>
      </c>
      <c r="I6" s="250">
        <v>0</v>
      </c>
      <c r="J6" s="342"/>
      <c r="K6" s="401" t="s">
        <v>579</v>
      </c>
      <c r="L6" s="341" t="s">
        <v>579</v>
      </c>
      <c r="M6" s="250" t="s">
        <v>579</v>
      </c>
      <c r="N6" s="317" t="s">
        <v>914</v>
      </c>
      <c r="O6" s="248" t="s">
        <v>2348</v>
      </c>
      <c r="P6" s="249">
        <v>1435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1797</v>
      </c>
      <c r="B7" s="266" t="s">
        <v>915</v>
      </c>
      <c r="C7" s="248" t="s">
        <v>183</v>
      </c>
      <c r="D7" s="249">
        <v>1180</v>
      </c>
      <c r="E7" s="250">
        <v>0</v>
      </c>
      <c r="F7" s="266" t="s">
        <v>916</v>
      </c>
      <c r="G7" s="248" t="s">
        <v>2623</v>
      </c>
      <c r="H7" s="249">
        <v>410</v>
      </c>
      <c r="I7" s="250">
        <v>0</v>
      </c>
      <c r="J7" s="342"/>
      <c r="K7" s="270" t="s">
        <v>579</v>
      </c>
      <c r="L7" s="341" t="s">
        <v>579</v>
      </c>
      <c r="M7" s="250" t="s">
        <v>579</v>
      </c>
      <c r="N7" s="266" t="s">
        <v>917</v>
      </c>
      <c r="O7" s="248" t="s">
        <v>2186</v>
      </c>
      <c r="P7" s="249">
        <v>4450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918</v>
      </c>
      <c r="C8" s="248" t="s">
        <v>182</v>
      </c>
      <c r="D8" s="249">
        <v>340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342"/>
      <c r="K8" s="270" t="s">
        <v>579</v>
      </c>
      <c r="L8" s="341" t="s">
        <v>579</v>
      </c>
      <c r="M8" s="250" t="s">
        <v>579</v>
      </c>
      <c r="N8" s="266" t="s">
        <v>919</v>
      </c>
      <c r="O8" s="248" t="s">
        <v>2187</v>
      </c>
      <c r="P8" s="249">
        <v>1980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 thickBot="1">
      <c r="A9" s="508"/>
      <c r="B9" s="266" t="s">
        <v>752</v>
      </c>
      <c r="C9" s="248" t="s">
        <v>184</v>
      </c>
      <c r="D9" s="249">
        <v>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342"/>
      <c r="K9" s="248" t="s">
        <v>579</v>
      </c>
      <c r="L9" s="341" t="s">
        <v>579</v>
      </c>
      <c r="M9" s="250" t="s">
        <v>579</v>
      </c>
      <c r="N9" s="409" t="s">
        <v>920</v>
      </c>
      <c r="O9" s="352" t="s">
        <v>2188</v>
      </c>
      <c r="P9" s="424">
        <v>3365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 thickBot="1">
      <c r="A10" s="508"/>
      <c r="B10" s="266" t="s">
        <v>922</v>
      </c>
      <c r="C10" s="248" t="s">
        <v>185</v>
      </c>
      <c r="D10" s="249">
        <v>90</v>
      </c>
      <c r="E10" s="250">
        <v>0</v>
      </c>
      <c r="F10" s="266"/>
      <c r="G10" s="248" t="s">
        <v>579</v>
      </c>
      <c r="H10" s="249" t="s">
        <v>579</v>
      </c>
      <c r="I10" s="250">
        <v>0</v>
      </c>
      <c r="J10" s="266"/>
      <c r="K10" s="270" t="s">
        <v>579</v>
      </c>
      <c r="L10" s="249" t="s">
        <v>579</v>
      </c>
      <c r="M10" s="407" t="s">
        <v>579</v>
      </c>
      <c r="N10" s="425" t="s">
        <v>921</v>
      </c>
      <c r="O10" s="426" t="s">
        <v>2189</v>
      </c>
      <c r="P10" s="437">
        <v>820</v>
      </c>
      <c r="Q10" s="436">
        <v>0</v>
      </c>
      <c r="R10" s="37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924</v>
      </c>
      <c r="C11" s="248" t="s">
        <v>186</v>
      </c>
      <c r="D11" s="249">
        <v>20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70" t="s">
        <v>579</v>
      </c>
      <c r="L11" s="249" t="s">
        <v>579</v>
      </c>
      <c r="M11" s="250" t="s">
        <v>579</v>
      </c>
      <c r="N11" s="317" t="s">
        <v>923</v>
      </c>
      <c r="O11" s="248" t="s">
        <v>2388</v>
      </c>
      <c r="P11" s="249">
        <v>495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70" t="s">
        <v>579</v>
      </c>
      <c r="L12" s="249" t="s">
        <v>579</v>
      </c>
      <c r="M12" s="250" t="s">
        <v>579</v>
      </c>
      <c r="N12" s="266" t="s">
        <v>925</v>
      </c>
      <c r="O12" s="248" t="s">
        <v>2190</v>
      </c>
      <c r="P12" s="249">
        <v>25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70" t="s">
        <v>579</v>
      </c>
      <c r="L13" s="249" t="s">
        <v>579</v>
      </c>
      <c r="M13" s="250" t="s">
        <v>579</v>
      </c>
      <c r="N13" s="266" t="s">
        <v>926</v>
      </c>
      <c r="O13" s="248" t="s">
        <v>2389</v>
      </c>
      <c r="P13" s="249">
        <v>1090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70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70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>
        <v>0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70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17485</v>
      </c>
      <c r="B45" s="254"/>
      <c r="C45" s="256" t="str">
        <f>IF(D45=0,"","計")</f>
        <v>計</v>
      </c>
      <c r="D45" s="257">
        <f>SUBTOTAL(9,D6:D44)</f>
        <v>2675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1150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13660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222</v>
      </c>
      <c r="B49" s="266" t="s">
        <v>927</v>
      </c>
      <c r="C49" s="248" t="s">
        <v>2049</v>
      </c>
      <c r="D49" s="249">
        <v>480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 t="s">
        <v>928</v>
      </c>
      <c r="O49" s="248" t="s">
        <v>2353</v>
      </c>
      <c r="P49" s="267">
        <v>1470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1798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405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1950</v>
      </c>
      <c r="B75" s="275"/>
      <c r="C75" s="256" t="str">
        <f>IF(D75=0,"","計")</f>
        <v>計</v>
      </c>
      <c r="D75" s="271">
        <f>SUBTOTAL(9,D49:D74)</f>
        <v>480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1470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209</v>
      </c>
      <c r="B79" s="266" t="s">
        <v>929</v>
      </c>
      <c r="C79" s="248" t="s">
        <v>187</v>
      </c>
      <c r="D79" s="267">
        <v>120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930</v>
      </c>
      <c r="O79" s="248" t="s">
        <v>2354</v>
      </c>
      <c r="P79" s="267">
        <v>1280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1799</v>
      </c>
      <c r="B80" s="266" t="s">
        <v>931</v>
      </c>
      <c r="C80" s="248" t="s">
        <v>2355</v>
      </c>
      <c r="D80" s="267">
        <v>580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 t="s">
        <v>934</v>
      </c>
      <c r="O80" s="248" t="s">
        <v>2191</v>
      </c>
      <c r="P80" s="267">
        <v>35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 t="s">
        <v>932</v>
      </c>
      <c r="C81" s="248" t="s">
        <v>188</v>
      </c>
      <c r="D81" s="267">
        <v>55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/>
      <c r="P81" s="267"/>
      <c r="Q81" s="250"/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 t="s">
        <v>933</v>
      </c>
      <c r="C82" s="248" t="s">
        <v>2356</v>
      </c>
      <c r="D82" s="267">
        <v>105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>
        <v>0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2175</v>
      </c>
      <c r="B95" s="289"/>
      <c r="C95" s="256" t="str">
        <f>IF(D95=0,"","計")</f>
        <v>計</v>
      </c>
      <c r="D95" s="271">
        <f>SUBTOTAL(9,D79:D94)</f>
        <v>860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1315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21610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 thickBot="1">
      <c r="A136" s="332" t="s">
        <v>2054</v>
      </c>
      <c r="V136" s="533">
        <f>MOKUJI!B19</f>
        <v>46174</v>
      </c>
      <c r="W136" s="534"/>
      <c r="X136" s="534"/>
      <c r="Y136" s="534"/>
    </row>
    <row r="137" spans="1:25" ht="13.5" customHeight="1" thickTop="1" thickBot="1">
      <c r="A137" s="332" t="s">
        <v>2153</v>
      </c>
      <c r="C137" s="406"/>
      <c r="D137" s="332" t="s">
        <v>2490</v>
      </c>
    </row>
    <row r="138" spans="1:25" ht="13.5" customHeight="1" thickTop="1">
      <c r="A138" s="332" t="s">
        <v>2162</v>
      </c>
      <c r="C138" s="427"/>
      <c r="D138" s="332"/>
    </row>
    <row r="139" spans="1:25" ht="13.5" customHeight="1">
      <c r="A139" s="390" t="s">
        <v>2273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岩見沢市読売</v>
      </c>
      <c r="C151" s="310"/>
      <c r="D151" s="310"/>
      <c r="E151" s="310"/>
      <c r="F151" s="309" t="str">
        <f>IF(G4="","",CONCATENATE($A7,G4))</f>
        <v>岩見沢市朝日</v>
      </c>
      <c r="G151" s="310"/>
      <c r="H151" s="310"/>
      <c r="I151" s="310"/>
      <c r="J151" s="309" t="str">
        <f>IF(K4="","",CONCATENATE($A7,K4))</f>
        <v>岩見沢市毎日</v>
      </c>
      <c r="K151" s="310"/>
      <c r="L151" s="310"/>
      <c r="M151" s="310"/>
      <c r="N151" s="309" t="str">
        <f>IF(O4="","",CONCATENATE($A7,O4))</f>
        <v>岩見沢市北海道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三笠市読売</v>
      </c>
      <c r="C153" s="313"/>
      <c r="D153" s="313"/>
      <c r="E153" s="313"/>
      <c r="F153" s="312" t="str">
        <f>IF(G47="","",CONCATENATE($A50,G47))</f>
        <v>三笠市朝日</v>
      </c>
      <c r="G153" s="313"/>
      <c r="H153" s="313"/>
      <c r="I153" s="313"/>
      <c r="J153" s="312" t="str">
        <f>IF(K47="","",CONCATENATE($A50,K47))</f>
        <v>三笠市毎日</v>
      </c>
      <c r="K153" s="313"/>
      <c r="L153" s="313"/>
      <c r="M153" s="313"/>
      <c r="N153" s="312" t="str">
        <f>IF(O47="","",CONCATENATE($A50,O47))</f>
        <v>三笠市北海道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夕張市読売</v>
      </c>
      <c r="C155" s="313"/>
      <c r="D155" s="313"/>
      <c r="E155" s="313"/>
      <c r="F155" s="312" t="str">
        <f>IF(G77="","",CONCATENATE($A80,G77))</f>
        <v>夕張市朝日</v>
      </c>
      <c r="G155" s="313"/>
      <c r="H155" s="313"/>
      <c r="I155" s="313"/>
      <c r="J155" s="312" t="str">
        <f>IF(K77="","",CONCATENATE($A80,K77))</f>
        <v>夕張市毎日</v>
      </c>
      <c r="K155" s="313"/>
      <c r="L155" s="313"/>
      <c r="M155" s="313"/>
      <c r="N155" s="312" t="str">
        <f>IF(O77="","",CONCATENATE($A80,O77))</f>
        <v>夕張市北海道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N2:O2"/>
    <mergeCell ref="K4:M4"/>
    <mergeCell ref="J2:K2"/>
    <mergeCell ref="O97:Q97"/>
    <mergeCell ref="S97:U97"/>
    <mergeCell ref="W97:Y97"/>
    <mergeCell ref="O4:Q4"/>
    <mergeCell ref="W47:Y47"/>
    <mergeCell ref="O47:Q47"/>
    <mergeCell ref="O77:Q77"/>
    <mergeCell ref="S47:U47"/>
    <mergeCell ref="W77:Y77"/>
    <mergeCell ref="S4:U4"/>
    <mergeCell ref="W4:Y4"/>
    <mergeCell ref="V135:Y135"/>
    <mergeCell ref="R135:U135"/>
    <mergeCell ref="J135:M135"/>
    <mergeCell ref="N135:Q135"/>
    <mergeCell ref="U1:V1"/>
    <mergeCell ref="J1:M1"/>
    <mergeCell ref="N1:O1"/>
    <mergeCell ref="L2:M2"/>
    <mergeCell ref="Q1:R1"/>
    <mergeCell ref="P2:Q2"/>
    <mergeCell ref="R2:X2"/>
    <mergeCell ref="W1:X1"/>
    <mergeCell ref="S1:T1"/>
    <mergeCell ref="V117:Y134"/>
    <mergeCell ref="R117:U134"/>
    <mergeCell ref="N117:Q134"/>
    <mergeCell ref="K97:M97"/>
    <mergeCell ref="H2:I2"/>
    <mergeCell ref="G4:I4"/>
    <mergeCell ref="K47:M47"/>
    <mergeCell ref="S77:U77"/>
    <mergeCell ref="K77:M77"/>
    <mergeCell ref="A100:A107"/>
    <mergeCell ref="A1:B1"/>
    <mergeCell ref="A2:B2"/>
    <mergeCell ref="C1:G1"/>
    <mergeCell ref="C2:G2"/>
    <mergeCell ref="C4:E4"/>
    <mergeCell ref="C77:E77"/>
    <mergeCell ref="A7:A14"/>
    <mergeCell ref="A80:A87"/>
    <mergeCell ref="C97:E97"/>
    <mergeCell ref="G97:I97"/>
    <mergeCell ref="A50:A57"/>
    <mergeCell ref="C47:E47"/>
    <mergeCell ref="G77:I77"/>
    <mergeCell ref="G47:I47"/>
    <mergeCell ref="H1:I1"/>
    <mergeCell ref="A117:A124"/>
    <mergeCell ref="J117:M13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0F00-000000000000}"/>
    <hyperlink ref="A77" location="MOKUJI!R1C1" display="MOKUJI!R1C1" xr:uid="{00000000-0004-0000-0F00-000001000000}"/>
    <hyperlink ref="A47" location="MOKUJI!R1C1" display="MOKUJI!R1C1" xr:uid="{00000000-0004-0000-0F00-000002000000}"/>
    <hyperlink ref="A4" location="MOKUJI!R1C1" display="MOKUJI!R1C1" xr:uid="{00000000-0004-0000-0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19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15</v>
      </c>
      <c r="Z2" s="398" t="s">
        <v>1914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215</v>
      </c>
      <c r="B6" s="266" t="s">
        <v>935</v>
      </c>
      <c r="C6" s="248" t="s">
        <v>189</v>
      </c>
      <c r="D6" s="249">
        <v>110</v>
      </c>
      <c r="E6" s="250">
        <v>0</v>
      </c>
      <c r="F6" s="266" t="s">
        <v>936</v>
      </c>
      <c r="G6" s="248" t="s">
        <v>2624</v>
      </c>
      <c r="H6" s="249">
        <v>90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939</v>
      </c>
      <c r="O6" s="248" t="s">
        <v>2457</v>
      </c>
      <c r="P6" s="249">
        <v>2090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1800</v>
      </c>
      <c r="B7" s="266" t="s">
        <v>937</v>
      </c>
      <c r="C7" s="248" t="s">
        <v>190</v>
      </c>
      <c r="D7" s="249">
        <v>530</v>
      </c>
      <c r="E7" s="250">
        <v>0</v>
      </c>
      <c r="F7" s="266" t="s">
        <v>938</v>
      </c>
      <c r="G7" s="248" t="s">
        <v>2625</v>
      </c>
      <c r="H7" s="249">
        <v>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942</v>
      </c>
      <c r="O7" s="248" t="s">
        <v>2192</v>
      </c>
      <c r="P7" s="249">
        <v>1800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940</v>
      </c>
      <c r="C8" s="248" t="s">
        <v>191</v>
      </c>
      <c r="D8" s="249">
        <v>165</v>
      </c>
      <c r="E8" s="250">
        <v>0</v>
      </c>
      <c r="F8" s="266" t="s">
        <v>941</v>
      </c>
      <c r="G8" s="248" t="s">
        <v>2626</v>
      </c>
      <c r="H8" s="249">
        <v>10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4805</v>
      </c>
      <c r="B45" s="254"/>
      <c r="C45" s="256" t="str">
        <f>IF(D45=0,"","計")</f>
        <v>計</v>
      </c>
      <c r="D45" s="257">
        <f>SUBTOTAL(9,D6:D44)</f>
        <v>805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3890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226</v>
      </c>
      <c r="B49" s="266" t="s">
        <v>943</v>
      </c>
      <c r="C49" s="248" t="s">
        <v>192</v>
      </c>
      <c r="D49" s="249">
        <v>560</v>
      </c>
      <c r="E49" s="250">
        <v>0</v>
      </c>
      <c r="F49" s="266" t="s">
        <v>944</v>
      </c>
      <c r="G49" s="248" t="s">
        <v>2627</v>
      </c>
      <c r="H49" s="249">
        <v>470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2482</v>
      </c>
      <c r="O49" s="248" t="s">
        <v>2483</v>
      </c>
      <c r="P49" s="267">
        <v>2870</v>
      </c>
      <c r="Q49" s="250">
        <v>0</v>
      </c>
      <c r="R49" s="266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1801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3900</v>
      </c>
      <c r="B75" s="275"/>
      <c r="C75" s="256" t="str">
        <f>IF(D75=0,"","計")</f>
        <v>計</v>
      </c>
      <c r="D75" s="271">
        <f>SUBTOTAL(9,D49:D74)</f>
        <v>560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470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2870</v>
      </c>
      <c r="Q75" s="250">
        <f>SUM(Q49:Q74)</f>
        <v>0</v>
      </c>
      <c r="R75" s="273"/>
      <c r="S75" s="256"/>
      <c r="T75" s="271"/>
      <c r="U75" s="250"/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225</v>
      </c>
      <c r="B79" s="266" t="s">
        <v>945</v>
      </c>
      <c r="C79" s="248" t="s">
        <v>193</v>
      </c>
      <c r="D79" s="267">
        <v>730</v>
      </c>
      <c r="E79" s="250">
        <v>0</v>
      </c>
      <c r="F79" s="266" t="s">
        <v>946</v>
      </c>
      <c r="G79" s="248" t="s">
        <v>2628</v>
      </c>
      <c r="H79" s="267">
        <v>540</v>
      </c>
      <c r="I79" s="250">
        <v>0</v>
      </c>
      <c r="J79" s="266"/>
      <c r="K79" s="248" t="s">
        <v>579</v>
      </c>
      <c r="L79" s="267" t="s">
        <v>579</v>
      </c>
      <c r="M79" s="250" t="s">
        <v>579</v>
      </c>
      <c r="N79" s="266" t="s">
        <v>947</v>
      </c>
      <c r="O79" s="248" t="s">
        <v>2763</v>
      </c>
      <c r="P79" s="267">
        <v>3380</v>
      </c>
      <c r="Q79" s="250">
        <v>0</v>
      </c>
      <c r="R79" s="266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1802</v>
      </c>
      <c r="B80" s="266" t="s">
        <v>948</v>
      </c>
      <c r="C80" s="248" t="s">
        <v>194</v>
      </c>
      <c r="D80" s="267">
        <v>65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>
        <v>0</v>
      </c>
      <c r="N80" s="266" t="s">
        <v>949</v>
      </c>
      <c r="O80" s="248" t="s">
        <v>2357</v>
      </c>
      <c r="P80" s="267">
        <v>3255</v>
      </c>
      <c r="Q80" s="250">
        <v>0</v>
      </c>
      <c r="R80" s="266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>
        <v>0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7970</v>
      </c>
      <c r="B95" s="289"/>
      <c r="C95" s="256" t="str">
        <f>IF(D95=0,"","計")</f>
        <v>計</v>
      </c>
      <c r="D95" s="271">
        <f>SUBTOTAL(9,D79:D94)</f>
        <v>795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540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6635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228</v>
      </c>
      <c r="B99" s="266" t="s">
        <v>950</v>
      </c>
      <c r="C99" s="248" t="s">
        <v>195</v>
      </c>
      <c r="D99" s="267">
        <v>460</v>
      </c>
      <c r="E99" s="250">
        <v>0</v>
      </c>
      <c r="F99" s="266" t="s">
        <v>951</v>
      </c>
      <c r="G99" s="248" t="s">
        <v>2629</v>
      </c>
      <c r="H99" s="267">
        <v>200</v>
      </c>
      <c r="I99" s="250">
        <v>0</v>
      </c>
      <c r="J99" s="266"/>
      <c r="K99" s="248" t="s">
        <v>579</v>
      </c>
      <c r="L99" s="267" t="s">
        <v>579</v>
      </c>
      <c r="M99" s="250" t="s">
        <v>579</v>
      </c>
      <c r="N99" s="266" t="s">
        <v>952</v>
      </c>
      <c r="O99" s="248" t="s">
        <v>2193</v>
      </c>
      <c r="P99" s="267">
        <v>135</v>
      </c>
      <c r="Q99" s="250">
        <v>0</v>
      </c>
      <c r="R99" s="266"/>
      <c r="S99" s="248"/>
      <c r="T99" s="267"/>
      <c r="U99" s="250"/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1803</v>
      </c>
      <c r="B100" s="266"/>
      <c r="C100" s="248" t="s">
        <v>579</v>
      </c>
      <c r="D100" s="267" t="s">
        <v>579</v>
      </c>
      <c r="E100" s="250">
        <v>0</v>
      </c>
      <c r="F100" s="266"/>
      <c r="G100" s="248" t="s">
        <v>579</v>
      </c>
      <c r="H100" s="267" t="s">
        <v>579</v>
      </c>
      <c r="I100" s="250">
        <v>0</v>
      </c>
      <c r="J100" s="266"/>
      <c r="K100" s="248" t="s">
        <v>579</v>
      </c>
      <c r="L100" s="267" t="s">
        <v>579</v>
      </c>
      <c r="M100" s="250" t="s">
        <v>579</v>
      </c>
      <c r="N100" s="266" t="s">
        <v>954</v>
      </c>
      <c r="O100" s="248" t="s">
        <v>2194</v>
      </c>
      <c r="P100" s="267">
        <v>4365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>
        <v>0</v>
      </c>
      <c r="F101" s="266"/>
      <c r="G101" s="248" t="s">
        <v>579</v>
      </c>
      <c r="H101" s="267" t="s">
        <v>579</v>
      </c>
      <c r="I101" s="250">
        <v>0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5160</v>
      </c>
      <c r="B115" s="294"/>
      <c r="C115" s="256" t="str">
        <f>IF(D115=0,"","計")</f>
        <v>計</v>
      </c>
      <c r="D115" s="271">
        <f>SUBTOTAL(9,D99:D114)</f>
        <v>460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200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4500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21835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MOKUJI!B20</f>
        <v>46174</v>
      </c>
      <c r="W136" s="534"/>
      <c r="X136" s="534"/>
      <c r="Y136" s="534"/>
    </row>
    <row r="137" spans="1:25" ht="13.5" customHeight="1">
      <c r="A137" s="332" t="s">
        <v>2163</v>
      </c>
    </row>
    <row r="138" spans="1:25" ht="13.5" customHeight="1">
      <c r="A138" s="390" t="s">
        <v>2272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美唄市読売</v>
      </c>
      <c r="C151" s="310"/>
      <c r="D151" s="310"/>
      <c r="E151" s="310"/>
      <c r="F151" s="309" t="str">
        <f>IF(G4="","",CONCATENATE($A7,G4))</f>
        <v>美唄市朝日</v>
      </c>
      <c r="G151" s="310"/>
      <c r="H151" s="310"/>
      <c r="I151" s="310"/>
      <c r="J151" s="309" t="str">
        <f>IF(K4="","",CONCATENATE($A7,K4))</f>
        <v>美唄市毎日</v>
      </c>
      <c r="K151" s="310"/>
      <c r="L151" s="310"/>
      <c r="M151" s="310"/>
      <c r="N151" s="309" t="str">
        <f>IF(O4="","",CONCATENATE($A7,O4))</f>
        <v>美唄市北海道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砂川市読売</v>
      </c>
      <c r="C153" s="313"/>
      <c r="D153" s="313"/>
      <c r="E153" s="313"/>
      <c r="F153" s="312" t="str">
        <f>IF(G47="","",CONCATENATE($A50,G47))</f>
        <v>砂川市朝日</v>
      </c>
      <c r="G153" s="313"/>
      <c r="H153" s="313"/>
      <c r="I153" s="313"/>
      <c r="J153" s="312" t="str">
        <f>IF(K47="","",CONCATENATE($A50,K47))</f>
        <v>砂川市毎日</v>
      </c>
      <c r="K153" s="313"/>
      <c r="L153" s="313"/>
      <c r="M153" s="313"/>
      <c r="N153" s="312" t="str">
        <f>IF(O47="","",CONCATENATE($A50,O47))</f>
        <v>砂川市北海道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滝川市読売</v>
      </c>
      <c r="C155" s="313"/>
      <c r="D155" s="313"/>
      <c r="E155" s="313"/>
      <c r="F155" s="312" t="str">
        <f>IF(G77="","",CONCATENATE($A80,G77))</f>
        <v>滝川市朝日</v>
      </c>
      <c r="G155" s="313"/>
      <c r="H155" s="313"/>
      <c r="I155" s="313"/>
      <c r="J155" s="312" t="str">
        <f>IF(K77="","",CONCATENATE($A80,K77))</f>
        <v>滝川市毎日</v>
      </c>
      <c r="K155" s="313"/>
      <c r="L155" s="313"/>
      <c r="M155" s="313"/>
      <c r="N155" s="312" t="str">
        <f>IF(O77="","",CONCATENATE($A80,O77))</f>
        <v>滝川市北海道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深川市読売</v>
      </c>
      <c r="C157" s="313"/>
      <c r="D157" s="313"/>
      <c r="E157" s="313"/>
      <c r="F157" s="312" t="str">
        <f>IF(G97="","",CONCATENATE($A100,G97))</f>
        <v>深川市朝日</v>
      </c>
      <c r="G157" s="313"/>
      <c r="H157" s="313"/>
      <c r="I157" s="313"/>
      <c r="J157" s="312" t="str">
        <f>IF(K97="","",CONCATENATE($A100,K97))</f>
        <v>深川市毎日</v>
      </c>
      <c r="K157" s="313"/>
      <c r="L157" s="313"/>
      <c r="M157" s="313"/>
      <c r="N157" s="312" t="str">
        <f>IF(O97="","",CONCATENATE($A100,O97))</f>
        <v>深川市北海道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2:K2"/>
    <mergeCell ref="L2:M2"/>
    <mergeCell ref="V136:Y136"/>
    <mergeCell ref="S47:U47"/>
    <mergeCell ref="W47:Y47"/>
    <mergeCell ref="V117:Y134"/>
    <mergeCell ref="V135:Y135"/>
    <mergeCell ref="W97:Y97"/>
    <mergeCell ref="S97:U97"/>
    <mergeCell ref="W77:Y77"/>
    <mergeCell ref="S77:U77"/>
    <mergeCell ref="R117:U134"/>
    <mergeCell ref="R135:U135"/>
    <mergeCell ref="A1:B1"/>
    <mergeCell ref="A2:B2"/>
    <mergeCell ref="C1:G1"/>
    <mergeCell ref="C2:G2"/>
    <mergeCell ref="W4:Y4"/>
    <mergeCell ref="S4:U4"/>
    <mergeCell ref="C4:E4"/>
    <mergeCell ref="K4:M4"/>
    <mergeCell ref="G4:I4"/>
    <mergeCell ref="S1:T1"/>
    <mergeCell ref="N1:O1"/>
    <mergeCell ref="R2:X2"/>
    <mergeCell ref="U1:V1"/>
    <mergeCell ref="W1:X1"/>
    <mergeCell ref="Q1:R1"/>
    <mergeCell ref="P2:Q2"/>
    <mergeCell ref="J1:M1"/>
    <mergeCell ref="H1:I1"/>
    <mergeCell ref="H2:I2"/>
    <mergeCell ref="N135:Q135"/>
    <mergeCell ref="G77:I77"/>
    <mergeCell ref="G47:I47"/>
    <mergeCell ref="G97:I97"/>
    <mergeCell ref="O4:Q4"/>
    <mergeCell ref="K97:M97"/>
    <mergeCell ref="N2:O2"/>
    <mergeCell ref="O97:Q97"/>
    <mergeCell ref="O77:Q77"/>
    <mergeCell ref="N117:Q134"/>
    <mergeCell ref="K77:M77"/>
    <mergeCell ref="K47:M47"/>
    <mergeCell ref="O47:Q47"/>
    <mergeCell ref="A117:A124"/>
    <mergeCell ref="A100:A107"/>
    <mergeCell ref="B135:E135"/>
    <mergeCell ref="F135:I135"/>
    <mergeCell ref="J117:M134"/>
    <mergeCell ref="J135:M135"/>
    <mergeCell ref="F117:I134"/>
    <mergeCell ref="B117:E134"/>
    <mergeCell ref="C97:E97"/>
    <mergeCell ref="A7:A14"/>
    <mergeCell ref="C77:E77"/>
    <mergeCell ref="A80:A87"/>
    <mergeCell ref="C47:E47"/>
    <mergeCell ref="A50:A57"/>
  </mergeCells>
  <phoneticPr fontId="24"/>
  <hyperlinks>
    <hyperlink ref="A97" location="MOKUJI!R1C1" display="MOKUJI!R1C1" xr:uid="{00000000-0004-0000-1000-000000000000}"/>
    <hyperlink ref="A77" location="MOKUJI!R1C1" display="MOKUJI!R1C1" xr:uid="{00000000-0004-0000-1000-000001000000}"/>
    <hyperlink ref="A47" location="MOKUJI!R1C1" display="MOKUJI!R1C1" xr:uid="{00000000-0004-0000-1000-000002000000}"/>
    <hyperlink ref="A4" location="MOKUJI!R1C1" display="MOKUJI!R1C1" xr:uid="{00000000-0004-0000-1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19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16</v>
      </c>
      <c r="Z2" s="398" t="s">
        <v>1913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218</v>
      </c>
      <c r="B6" s="266" t="s">
        <v>955</v>
      </c>
      <c r="C6" s="248" t="s">
        <v>196</v>
      </c>
      <c r="D6" s="249">
        <v>320</v>
      </c>
      <c r="E6" s="250">
        <v>0</v>
      </c>
      <c r="F6" s="266" t="s">
        <v>956</v>
      </c>
      <c r="G6" s="248" t="s">
        <v>2630</v>
      </c>
      <c r="H6" s="249">
        <v>250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957</v>
      </c>
      <c r="O6" s="248" t="s">
        <v>2195</v>
      </c>
      <c r="P6" s="249">
        <v>1460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1804</v>
      </c>
      <c r="B7" s="266" t="s">
        <v>958</v>
      </c>
      <c r="C7" s="248" t="s">
        <v>2401</v>
      </c>
      <c r="D7" s="249">
        <v>270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/>
      <c r="O7" s="248" t="s">
        <v>579</v>
      </c>
      <c r="P7" s="249" t="s">
        <v>579</v>
      </c>
      <c r="Q7" s="250" t="s">
        <v>579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2300</v>
      </c>
      <c r="B45" s="254"/>
      <c r="C45" s="256" t="str">
        <f>IF(D45=0,"","計")</f>
        <v>計</v>
      </c>
      <c r="D45" s="257">
        <f>SUBTOTAL(9,D6:D44)</f>
        <v>590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250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1460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227</v>
      </c>
      <c r="B49" s="266" t="s">
        <v>959</v>
      </c>
      <c r="C49" s="248" t="s">
        <v>197</v>
      </c>
      <c r="D49" s="249">
        <v>130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/>
      <c r="O49" s="248" t="s">
        <v>579</v>
      </c>
      <c r="P49" s="267" t="s">
        <v>579</v>
      </c>
      <c r="Q49" s="250" t="s">
        <v>579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1805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130</v>
      </c>
      <c r="B75" s="275"/>
      <c r="C75" s="256" t="str">
        <f>IF(D75=0,"","計")</f>
        <v>計</v>
      </c>
      <c r="D75" s="271">
        <f>SUBTOTAL(9,D49:D74)</f>
        <v>130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216</v>
      </c>
      <c r="B79" s="266" t="s">
        <v>960</v>
      </c>
      <c r="C79" s="248" t="s">
        <v>198</v>
      </c>
      <c r="D79" s="267">
        <v>360</v>
      </c>
      <c r="E79" s="250">
        <v>0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 t="s">
        <v>961</v>
      </c>
      <c r="O79" s="248" t="s">
        <v>2458</v>
      </c>
      <c r="P79" s="267">
        <v>2785</v>
      </c>
      <c r="Q79" s="250">
        <v>0</v>
      </c>
      <c r="R79" s="266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1806</v>
      </c>
      <c r="B80" s="266" t="s">
        <v>962</v>
      </c>
      <c r="C80" s="248" t="s">
        <v>199</v>
      </c>
      <c r="D80" s="267">
        <v>15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/>
      <c r="O80" s="248" t="s">
        <v>579</v>
      </c>
      <c r="P80" s="267" t="s">
        <v>579</v>
      </c>
      <c r="Q80" s="250" t="s">
        <v>579</v>
      </c>
      <c r="R80" s="266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3160</v>
      </c>
      <c r="B95" s="289"/>
      <c r="C95" s="256" t="str">
        <f>IF(D95=0,"","計")</f>
        <v>計</v>
      </c>
      <c r="D95" s="271">
        <f>SUBTOTAL(9,D79:D94)</f>
        <v>375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2785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5590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赤平市読売</v>
      </c>
      <c r="C151" s="310"/>
      <c r="D151" s="310"/>
      <c r="E151" s="310"/>
      <c r="F151" s="309" t="str">
        <f>IF(G4="","",CONCATENATE($A7,G4))</f>
        <v>赤平市朝日</v>
      </c>
      <c r="G151" s="310"/>
      <c r="H151" s="310"/>
      <c r="I151" s="310"/>
      <c r="J151" s="309" t="str">
        <f>IF(K4="","",CONCATENATE($A7,K4))</f>
        <v>赤平市毎日</v>
      </c>
      <c r="K151" s="310"/>
      <c r="L151" s="310"/>
      <c r="M151" s="310"/>
      <c r="N151" s="309" t="str">
        <f>IF(O4="","",CONCATENATE($A7,O4))</f>
        <v>赤平市北海道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歌志内市読売</v>
      </c>
      <c r="C153" s="313"/>
      <c r="D153" s="313"/>
      <c r="E153" s="313"/>
      <c r="F153" s="312" t="str">
        <f>IF(G47="","",CONCATENATE($A50,G47))</f>
        <v>歌志内市朝日</v>
      </c>
      <c r="G153" s="313"/>
      <c r="H153" s="313"/>
      <c r="I153" s="313"/>
      <c r="J153" s="312" t="str">
        <f>IF(K47="","",CONCATENATE($A50,K47))</f>
        <v>歌志内市毎日</v>
      </c>
      <c r="K153" s="313"/>
      <c r="L153" s="313"/>
      <c r="M153" s="313"/>
      <c r="N153" s="312" t="str">
        <f>IF(O47="","",CONCATENATE($A50,O47))</f>
        <v>歌志内市北海道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芦別市読売</v>
      </c>
      <c r="C155" s="313"/>
      <c r="D155" s="313"/>
      <c r="E155" s="313"/>
      <c r="F155" s="312" t="str">
        <f>IF(G77="","",CONCATENATE($A80,G77))</f>
        <v>芦別市朝日</v>
      </c>
      <c r="G155" s="313"/>
      <c r="H155" s="313"/>
      <c r="I155" s="313"/>
      <c r="J155" s="312" t="str">
        <f>IF(K77="","",CONCATENATE($A80,K77))</f>
        <v>芦別市毎日</v>
      </c>
      <c r="K155" s="313"/>
      <c r="L155" s="313"/>
      <c r="M155" s="313"/>
      <c r="N155" s="312" t="str">
        <f>IF(O77="","",CONCATENATE($A80,O77))</f>
        <v>芦別市北海道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K4:M4"/>
    <mergeCell ref="R2:X2"/>
    <mergeCell ref="P2:Q2"/>
    <mergeCell ref="L2:M2"/>
    <mergeCell ref="W4:Y4"/>
    <mergeCell ref="J2:K2"/>
    <mergeCell ref="N2:O2"/>
    <mergeCell ref="O77:Q77"/>
    <mergeCell ref="W47:Y47"/>
    <mergeCell ref="S47:U47"/>
    <mergeCell ref="S77:U77"/>
    <mergeCell ref="W77:Y77"/>
    <mergeCell ref="O47:Q47"/>
    <mergeCell ref="J135:M135"/>
    <mergeCell ref="N135:Q135"/>
    <mergeCell ref="W1:X1"/>
    <mergeCell ref="O4:Q4"/>
    <mergeCell ref="U1:V1"/>
    <mergeCell ref="J1:M1"/>
    <mergeCell ref="N1:O1"/>
    <mergeCell ref="Q1:R1"/>
    <mergeCell ref="S1:T1"/>
    <mergeCell ref="A1:B1"/>
    <mergeCell ref="A2:B2"/>
    <mergeCell ref="H1:I1"/>
    <mergeCell ref="S4:U4"/>
    <mergeCell ref="H2:I2"/>
    <mergeCell ref="C1:G1"/>
    <mergeCell ref="C2:G2"/>
    <mergeCell ref="C4:E4"/>
    <mergeCell ref="G4:I4"/>
    <mergeCell ref="G97:I97"/>
    <mergeCell ref="K97:M97"/>
    <mergeCell ref="G47:I47"/>
    <mergeCell ref="K47:M47"/>
    <mergeCell ref="G77:I77"/>
    <mergeCell ref="K77:M77"/>
    <mergeCell ref="A7:A14"/>
    <mergeCell ref="A50:A57"/>
    <mergeCell ref="A80:A87"/>
    <mergeCell ref="C97:E97"/>
    <mergeCell ref="C77:E77"/>
    <mergeCell ref="C47:E47"/>
    <mergeCell ref="R135:U135"/>
    <mergeCell ref="V135:Y135"/>
    <mergeCell ref="O97:Q97"/>
    <mergeCell ref="S97:U97"/>
    <mergeCell ref="W97:Y97"/>
    <mergeCell ref="V117:Y134"/>
    <mergeCell ref="R117:U134"/>
    <mergeCell ref="N117:Q134"/>
    <mergeCell ref="J117:M134"/>
    <mergeCell ref="A100:A107"/>
    <mergeCell ref="A117:A12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1100-000000000000}"/>
    <hyperlink ref="A77" location="MOKUJI!R1C1" display="MOKUJI!R1C1" xr:uid="{00000000-0004-0000-1100-000001000000}"/>
    <hyperlink ref="A47" location="MOKUJI!R1C1" display="MOKUJI!R1C1" xr:uid="{00000000-0004-0000-1100-000002000000}"/>
    <hyperlink ref="A4" location="MOKUJI!R1C1" display="MOKUJI!R1C1" xr:uid="{00000000-0004-0000-1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19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17</v>
      </c>
      <c r="Z2" s="398" t="s">
        <v>1912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421</v>
      </c>
      <c r="B6" s="266" t="s">
        <v>963</v>
      </c>
      <c r="C6" s="248" t="s">
        <v>200</v>
      </c>
      <c r="D6" s="249">
        <v>40</v>
      </c>
      <c r="E6" s="250">
        <v>0</v>
      </c>
      <c r="F6" s="266" t="s">
        <v>966</v>
      </c>
      <c r="G6" s="248" t="s">
        <v>2631</v>
      </c>
      <c r="H6" s="249">
        <v>140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964</v>
      </c>
      <c r="O6" s="248" t="s">
        <v>2390</v>
      </c>
      <c r="P6" s="249">
        <v>1355</v>
      </c>
      <c r="Q6" s="250">
        <v>0</v>
      </c>
      <c r="R6" s="317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1807</v>
      </c>
      <c r="B7" s="266" t="s">
        <v>965</v>
      </c>
      <c r="C7" s="248" t="s">
        <v>201</v>
      </c>
      <c r="D7" s="249">
        <v>85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967</v>
      </c>
      <c r="O7" s="248" t="s">
        <v>2405</v>
      </c>
      <c r="P7" s="249">
        <v>1145</v>
      </c>
      <c r="Q7" s="250">
        <v>0</v>
      </c>
      <c r="R7" s="266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968</v>
      </c>
      <c r="C8" s="248" t="s">
        <v>202</v>
      </c>
      <c r="D8" s="249">
        <v>300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969</v>
      </c>
      <c r="O8" s="248" t="s">
        <v>2196</v>
      </c>
      <c r="P8" s="249">
        <v>1130</v>
      </c>
      <c r="Q8" s="250">
        <v>0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4195</v>
      </c>
      <c r="B45" s="254"/>
      <c r="C45" s="256" t="str">
        <f>IF(D45=0,"","計")</f>
        <v>計</v>
      </c>
      <c r="D45" s="257">
        <f>SUBTOTAL(9,D6:D44)</f>
        <v>425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3630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427</v>
      </c>
      <c r="B49" s="266" t="s">
        <v>970</v>
      </c>
      <c r="C49" s="248" t="s">
        <v>203</v>
      </c>
      <c r="D49" s="249">
        <v>380</v>
      </c>
      <c r="E49" s="250">
        <v>0</v>
      </c>
      <c r="F49" s="266" t="s">
        <v>973</v>
      </c>
      <c r="G49" s="248" t="s">
        <v>2632</v>
      </c>
      <c r="H49" s="249">
        <v>150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971</v>
      </c>
      <c r="O49" s="248" t="s">
        <v>2358</v>
      </c>
      <c r="P49" s="267">
        <v>1820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1808</v>
      </c>
      <c r="B50" s="266" t="s">
        <v>972</v>
      </c>
      <c r="C50" s="248" t="s">
        <v>204</v>
      </c>
      <c r="D50" s="249">
        <v>330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974</v>
      </c>
      <c r="O50" s="248" t="s">
        <v>2406</v>
      </c>
      <c r="P50" s="267">
        <v>2830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975</v>
      </c>
      <c r="C51" s="248" t="s">
        <v>205</v>
      </c>
      <c r="D51" s="249">
        <v>25</v>
      </c>
      <c r="E51" s="250">
        <v>0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978</v>
      </c>
      <c r="O51" s="248" t="s">
        <v>2197</v>
      </c>
      <c r="P51" s="267">
        <v>380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976</v>
      </c>
      <c r="C52" s="248" t="s">
        <v>2382</v>
      </c>
      <c r="D52" s="249">
        <v>210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 t="s">
        <v>979</v>
      </c>
      <c r="O52" s="248" t="s">
        <v>2198</v>
      </c>
      <c r="P52" s="267">
        <v>75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977</v>
      </c>
      <c r="C53" s="248" t="s">
        <v>206</v>
      </c>
      <c r="D53" s="249">
        <v>145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6345</v>
      </c>
      <c r="B75" s="275"/>
      <c r="C75" s="256" t="str">
        <f>IF(D75=0,"","計")</f>
        <v>計</v>
      </c>
      <c r="D75" s="271">
        <f>SUBTOTAL(9,D49:D74)</f>
        <v>1090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150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5105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76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10540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MOKUJI!B22</f>
        <v>46218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空知郡①読売</v>
      </c>
      <c r="C151" s="310"/>
      <c r="D151" s="310"/>
      <c r="E151" s="310"/>
      <c r="F151" s="309" t="str">
        <f>IF(G4="","",CONCATENATE($A7,G4))</f>
        <v>空知郡①朝日</v>
      </c>
      <c r="G151" s="310"/>
      <c r="H151" s="310"/>
      <c r="I151" s="310"/>
      <c r="J151" s="309" t="str">
        <f>IF(K4="","",CONCATENATE($A7,K4))</f>
        <v>空知郡①毎日</v>
      </c>
      <c r="K151" s="310"/>
      <c r="L151" s="310"/>
      <c r="M151" s="310"/>
      <c r="N151" s="309" t="str">
        <f>IF(O4="","",CONCATENATE($A7,O4))</f>
        <v>空知郡①北海道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夕張郡読売</v>
      </c>
      <c r="C153" s="313"/>
      <c r="D153" s="313"/>
      <c r="E153" s="313"/>
      <c r="F153" s="312" t="str">
        <f>IF(G47="","",CONCATENATE($A50,G47))</f>
        <v>夕張郡朝日</v>
      </c>
      <c r="G153" s="313"/>
      <c r="H153" s="313"/>
      <c r="I153" s="313"/>
      <c r="J153" s="312" t="str">
        <f>IF(K47="","",CONCATENATE($A50,K47))</f>
        <v>夕張郡毎日</v>
      </c>
      <c r="K153" s="313"/>
      <c r="L153" s="313"/>
      <c r="M153" s="313"/>
      <c r="N153" s="312" t="str">
        <f>IF(O47="","",CONCATENATE($A50,O47))</f>
        <v>夕張郡北海道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N117:Q134"/>
    <mergeCell ref="V136:Y136"/>
    <mergeCell ref="N135:Q135"/>
    <mergeCell ref="R135:U135"/>
    <mergeCell ref="V135:Y135"/>
    <mergeCell ref="O47:Q47"/>
    <mergeCell ref="P2:Q2"/>
    <mergeCell ref="N2:O2"/>
    <mergeCell ref="W1:X1"/>
    <mergeCell ref="O97:Q97"/>
    <mergeCell ref="O77:Q77"/>
    <mergeCell ref="W4:Y4"/>
    <mergeCell ref="W47:Y47"/>
    <mergeCell ref="S47:U47"/>
    <mergeCell ref="W77:Y77"/>
    <mergeCell ref="W97:Y97"/>
    <mergeCell ref="R2:X2"/>
    <mergeCell ref="S97:U97"/>
    <mergeCell ref="S77:U77"/>
    <mergeCell ref="U1:V1"/>
    <mergeCell ref="K47:M47"/>
    <mergeCell ref="G47:I47"/>
    <mergeCell ref="C47:E47"/>
    <mergeCell ref="G4:I4"/>
    <mergeCell ref="C2:G2"/>
    <mergeCell ref="H2:I2"/>
    <mergeCell ref="J1:M1"/>
    <mergeCell ref="N1:O1"/>
    <mergeCell ref="K4:M4"/>
    <mergeCell ref="O4:Q4"/>
    <mergeCell ref="S4:U4"/>
    <mergeCell ref="L2:M2"/>
    <mergeCell ref="Q1:R1"/>
    <mergeCell ref="S1:T1"/>
    <mergeCell ref="J2:K2"/>
    <mergeCell ref="J135:M135"/>
    <mergeCell ref="J117:M134"/>
    <mergeCell ref="F117:I134"/>
    <mergeCell ref="B117:E134"/>
    <mergeCell ref="G77:I77"/>
    <mergeCell ref="K77:M77"/>
    <mergeCell ref="K97:M97"/>
    <mergeCell ref="C77:E77"/>
    <mergeCell ref="A117:A124"/>
    <mergeCell ref="A100:A107"/>
    <mergeCell ref="A80:A87"/>
    <mergeCell ref="B135:E135"/>
    <mergeCell ref="F135:I135"/>
    <mergeCell ref="C97:E97"/>
    <mergeCell ref="G97:I97"/>
    <mergeCell ref="A1:B1"/>
    <mergeCell ref="A2:B2"/>
    <mergeCell ref="H1:I1"/>
    <mergeCell ref="C1:G1"/>
    <mergeCell ref="A50:A57"/>
    <mergeCell ref="C4:E4"/>
    <mergeCell ref="A7:A14"/>
  </mergeCells>
  <phoneticPr fontId="24"/>
  <hyperlinks>
    <hyperlink ref="A97" location="MOKUJI!R1C1" display="MOKUJI!R1C1" xr:uid="{00000000-0004-0000-1200-000000000000}"/>
    <hyperlink ref="A77" location="MOKUJI!R1C1" display="MOKUJI!R1C1" xr:uid="{00000000-0004-0000-1200-000001000000}"/>
    <hyperlink ref="A47" location="MOKUJI!R1C1" display="MOKUJI!R1C1" xr:uid="{00000000-0004-0000-1200-000002000000}"/>
    <hyperlink ref="A4" location="MOKUJI!R1C1" display="MOKUJI!R1C1" xr:uid="{00000000-0004-0000-1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W167"/>
  <sheetViews>
    <sheetView view="pageBreakPreview" zoomScaleNormal="75" zoomScaleSheetLayoutView="100" workbookViewId="0">
      <selection sqref="A1:B1"/>
    </sheetView>
  </sheetViews>
  <sheetFormatPr defaultColWidth="9" defaultRowHeight="12"/>
  <cols>
    <col min="1" max="2" width="11.6328125" style="93" customWidth="1"/>
    <col min="3" max="3" width="4.6328125" style="93" customWidth="1"/>
    <col min="4" max="4" width="16.6328125" style="228" customWidth="1"/>
    <col min="5" max="9" width="16.6328125" style="101" customWidth="1"/>
    <col min="10" max="10" width="6.6328125" style="101" customWidth="1"/>
    <col min="11" max="11" width="11.6328125" style="101" customWidth="1"/>
    <col min="12" max="12" width="6.6328125" style="101" customWidth="1"/>
    <col min="13" max="13" width="11.6328125" style="101" customWidth="1"/>
    <col min="14" max="14" width="5.6328125" style="101" customWidth="1"/>
    <col min="15" max="15" width="15.6328125" style="101" customWidth="1"/>
    <col min="16" max="16384" width="9" style="101"/>
  </cols>
  <sheetData>
    <row r="1" spans="1:23" s="73" customFormat="1" ht="20.149999999999999" customHeight="1">
      <c r="A1" s="475" t="s">
        <v>1724</v>
      </c>
      <c r="B1" s="476"/>
      <c r="C1" s="472" t="str">
        <f>MOKUJI!M29</f>
        <v>aaa</v>
      </c>
      <c r="D1" s="473"/>
      <c r="E1" s="473"/>
      <c r="F1" s="474"/>
      <c r="G1" s="70" t="s">
        <v>1725</v>
      </c>
      <c r="H1" s="71" t="str">
        <f>MOKUJI!M32</f>
        <v>ccc</v>
      </c>
      <c r="I1" s="70" t="s">
        <v>1721</v>
      </c>
      <c r="J1" s="72"/>
      <c r="K1" s="71" t="str">
        <f>MOKUJI!M33</f>
        <v>ddd</v>
      </c>
      <c r="L1" s="71"/>
      <c r="M1" s="70" t="s">
        <v>1726</v>
      </c>
      <c r="N1" s="494">
        <f>MAX('１中央区:５０根室・野付・標津・目梨'!V136:Y136)</f>
        <v>46266</v>
      </c>
      <c r="O1" s="495"/>
      <c r="W1" s="74"/>
    </row>
    <row r="2" spans="1:23" s="73" customFormat="1" ht="20.149999999999999" customHeight="1">
      <c r="A2" s="475" t="s">
        <v>1727</v>
      </c>
      <c r="B2" s="476"/>
      <c r="C2" s="472" t="str">
        <f>MOKUJI!M30</f>
        <v>bbb</v>
      </c>
      <c r="D2" s="473"/>
      <c r="E2" s="473"/>
      <c r="F2" s="474"/>
      <c r="G2" s="75" t="s">
        <v>1728</v>
      </c>
      <c r="H2" s="76"/>
      <c r="I2" s="69" t="s">
        <v>1729</v>
      </c>
      <c r="J2" s="498">
        <f>O165</f>
        <v>0</v>
      </c>
      <c r="K2" s="499"/>
      <c r="L2" s="500"/>
      <c r="M2" s="70" t="s">
        <v>1730</v>
      </c>
      <c r="N2" s="496">
        <f ca="1">MOKUJI!$M$35</f>
        <v>46251.647252777781</v>
      </c>
      <c r="O2" s="497"/>
      <c r="P2" s="77"/>
      <c r="Q2" s="77"/>
      <c r="R2" s="77"/>
      <c r="S2" s="77"/>
      <c r="T2" s="77"/>
      <c r="U2" s="77"/>
      <c r="V2" s="77"/>
      <c r="W2" s="74"/>
    </row>
    <row r="3" spans="1:23" s="73" customFormat="1" ht="20.149999999999999" customHeight="1">
      <c r="A3" s="475" t="s">
        <v>1731</v>
      </c>
      <c r="B3" s="476"/>
      <c r="C3" s="78"/>
      <c r="D3" s="79" t="str">
        <f>IF(MOKUJI!M31="","",TEXT(MOKUJI!M31,"m月ｄ日"))</f>
        <v/>
      </c>
      <c r="E3" s="80" t="str">
        <f>MOKUJI!N31</f>
        <v/>
      </c>
      <c r="F3" s="81"/>
      <c r="G3" s="69" t="s">
        <v>1722</v>
      </c>
      <c r="H3" s="82" t="str">
        <f>MOKUJI!M34</f>
        <v>eee</v>
      </c>
      <c r="I3" s="83"/>
      <c r="J3" s="83"/>
      <c r="K3" s="83"/>
      <c r="L3" s="83"/>
      <c r="M3" s="83"/>
      <c r="N3" s="83"/>
      <c r="O3" s="84"/>
    </row>
    <row r="4" spans="1:23" s="86" customFormat="1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23" s="93" customFormat="1" ht="20.65" customHeight="1">
      <c r="A5" s="470" t="s">
        <v>548</v>
      </c>
      <c r="B5" s="471"/>
      <c r="C5" s="87"/>
      <c r="D5" s="88"/>
      <c r="E5" s="89" t="s">
        <v>549</v>
      </c>
      <c r="F5" s="89" t="s">
        <v>550</v>
      </c>
      <c r="G5" s="89" t="s">
        <v>551</v>
      </c>
      <c r="H5" s="90" t="s">
        <v>552</v>
      </c>
      <c r="I5" s="91"/>
      <c r="J5" s="463"/>
      <c r="K5" s="469"/>
      <c r="L5" s="92"/>
      <c r="M5" s="90"/>
      <c r="N5" s="463" t="s">
        <v>553</v>
      </c>
      <c r="O5" s="489"/>
    </row>
    <row r="6" spans="1:23" ht="20.65" customHeight="1">
      <c r="A6" s="94" t="s">
        <v>554</v>
      </c>
      <c r="B6" s="95"/>
      <c r="C6" s="96">
        <f>MOKUJI!C6</f>
        <v>1</v>
      </c>
      <c r="D6" s="97" t="str">
        <f>MOKUJI!E6</f>
        <v>札幌市中央区</v>
      </c>
      <c r="E6" s="98">
        <f>'１中央区'!$E$45</f>
        <v>0</v>
      </c>
      <c r="F6" s="98">
        <f>'１中央区'!$I$45</f>
        <v>0</v>
      </c>
      <c r="G6" s="98">
        <f>'１中央区'!$M$45</f>
        <v>0</v>
      </c>
      <c r="H6" s="98">
        <f>'１中央区'!$Q$45</f>
        <v>0</v>
      </c>
      <c r="I6" s="99">
        <f>'１中央区'!$U$45</f>
        <v>0</v>
      </c>
      <c r="J6" s="100"/>
      <c r="K6" s="98"/>
      <c r="L6" s="100"/>
      <c r="M6" s="98"/>
      <c r="N6" s="100"/>
      <c r="O6" s="98">
        <f>SUM(E6:K6)</f>
        <v>0</v>
      </c>
    </row>
    <row r="7" spans="1:23" ht="20.65" customHeight="1">
      <c r="A7" s="102"/>
      <c r="B7" s="103"/>
      <c r="C7" s="96">
        <f>MOKUJI!C7</f>
        <v>2</v>
      </c>
      <c r="D7" s="97" t="str">
        <f>MOKUJI!E7</f>
        <v>札幌市南区</v>
      </c>
      <c r="E7" s="98">
        <f>'２南区'!$E$45</f>
        <v>0</v>
      </c>
      <c r="F7" s="98">
        <f>'２南区'!$I$45</f>
        <v>0</v>
      </c>
      <c r="G7" s="98">
        <f>'２南区'!$M$45</f>
        <v>0</v>
      </c>
      <c r="H7" s="98">
        <f>'２南区'!$Q$45</f>
        <v>0</v>
      </c>
      <c r="I7" s="99">
        <f>'２南区'!$U$45</f>
        <v>0</v>
      </c>
      <c r="J7" s="100"/>
      <c r="K7" s="98"/>
      <c r="L7" s="100"/>
      <c r="M7" s="98"/>
      <c r="N7" s="100"/>
      <c r="O7" s="98">
        <f t="shared" ref="O7:O15" si="0">SUM(E7:K7)</f>
        <v>0</v>
      </c>
    </row>
    <row r="8" spans="1:23" ht="20.65" customHeight="1">
      <c r="A8" s="102"/>
      <c r="B8" s="103"/>
      <c r="C8" s="96">
        <f>MOKUJI!C8</f>
        <v>3</v>
      </c>
      <c r="D8" s="97" t="str">
        <f>MOKUJI!E8</f>
        <v>札幌市東区</v>
      </c>
      <c r="E8" s="98">
        <f>'３東区'!$E$45</f>
        <v>0</v>
      </c>
      <c r="F8" s="98">
        <f>'３東区'!$I$45</f>
        <v>0</v>
      </c>
      <c r="G8" s="98">
        <f>'３東区'!$M$45</f>
        <v>0</v>
      </c>
      <c r="H8" s="98">
        <f>'３東区'!$Q$45</f>
        <v>0</v>
      </c>
      <c r="I8" s="99">
        <f>'３東区'!$U$45</f>
        <v>0</v>
      </c>
      <c r="J8" s="100"/>
      <c r="K8" s="98"/>
      <c r="L8" s="100"/>
      <c r="M8" s="98"/>
      <c r="N8" s="100"/>
      <c r="O8" s="98">
        <f t="shared" si="0"/>
        <v>0</v>
      </c>
    </row>
    <row r="9" spans="1:23" ht="20.65" customHeight="1">
      <c r="A9" s="102"/>
      <c r="B9" s="386"/>
      <c r="C9" s="96">
        <f>MOKUJI!C9</f>
        <v>4</v>
      </c>
      <c r="D9" s="97" t="str">
        <f>MOKUJI!E9</f>
        <v>札幌市北区</v>
      </c>
      <c r="E9" s="98">
        <f>'４北区'!$E$45</f>
        <v>0</v>
      </c>
      <c r="F9" s="98">
        <f>'４北区'!$I$45</f>
        <v>0</v>
      </c>
      <c r="G9" s="98">
        <f>'４北区'!$M$45</f>
        <v>0</v>
      </c>
      <c r="H9" s="98">
        <f>'４北区'!$Q$45</f>
        <v>0</v>
      </c>
      <c r="I9" s="99">
        <f>'４北区'!$U$45</f>
        <v>0</v>
      </c>
      <c r="J9" s="100"/>
      <c r="K9" s="98"/>
      <c r="L9" s="100"/>
      <c r="M9" s="98"/>
      <c r="N9" s="100"/>
      <c r="O9" s="98">
        <f t="shared" si="0"/>
        <v>0</v>
      </c>
    </row>
    <row r="10" spans="1:23" ht="20.65" customHeight="1">
      <c r="A10" s="102"/>
      <c r="B10" s="103"/>
      <c r="C10" s="96">
        <f>MOKUJI!C10</f>
        <v>5</v>
      </c>
      <c r="D10" s="97" t="str">
        <f>MOKUJI!E10</f>
        <v>札幌市西区</v>
      </c>
      <c r="E10" s="98">
        <f>'５西・手稲区'!$E$45</f>
        <v>0</v>
      </c>
      <c r="F10" s="98">
        <f>'５西・手稲区'!$I$45</f>
        <v>0</v>
      </c>
      <c r="G10" s="98">
        <f>'５西・手稲区'!$M$45</f>
        <v>0</v>
      </c>
      <c r="H10" s="98">
        <f>'５西・手稲区'!$Q$45</f>
        <v>0</v>
      </c>
      <c r="I10" s="99">
        <f>'５西・手稲区'!$U$45</f>
        <v>0</v>
      </c>
      <c r="J10" s="100"/>
      <c r="K10" s="98"/>
      <c r="L10" s="100"/>
      <c r="M10" s="98"/>
      <c r="N10" s="100"/>
      <c r="O10" s="98">
        <f t="shared" si="0"/>
        <v>0</v>
      </c>
    </row>
    <row r="11" spans="1:23" ht="20.65" customHeight="1">
      <c r="A11" s="102"/>
      <c r="B11" s="103"/>
      <c r="C11" s="96"/>
      <c r="D11" s="97" t="str">
        <f>MOKUJI!F10</f>
        <v>札幌市手稲区</v>
      </c>
      <c r="E11" s="98">
        <f>'５西・手稲区'!$E$75</f>
        <v>0</v>
      </c>
      <c r="F11" s="98">
        <f>'５西・手稲区'!$I$75</f>
        <v>0</v>
      </c>
      <c r="G11" s="98">
        <f>'５西・手稲区'!$M$75</f>
        <v>0</v>
      </c>
      <c r="H11" s="98">
        <f>'５西・手稲区'!$Q$75</f>
        <v>0</v>
      </c>
      <c r="I11" s="99">
        <f>'５西・手稲区'!$U$75</f>
        <v>0</v>
      </c>
      <c r="J11" s="100"/>
      <c r="K11" s="98"/>
      <c r="L11" s="100"/>
      <c r="M11" s="98"/>
      <c r="N11" s="100"/>
      <c r="O11" s="98">
        <f t="shared" si="0"/>
        <v>0</v>
      </c>
    </row>
    <row r="12" spans="1:23" ht="20.65" customHeight="1">
      <c r="A12" s="102"/>
      <c r="B12" s="103"/>
      <c r="C12" s="96">
        <f>MOKUJI!C11</f>
        <v>6</v>
      </c>
      <c r="D12" s="97" t="str">
        <f>MOKUJI!E11</f>
        <v>札幌市豊平区</v>
      </c>
      <c r="E12" s="98">
        <f>'６豊平・清田区'!$E$45</f>
        <v>0</v>
      </c>
      <c r="F12" s="98">
        <f>'６豊平・清田区'!$I$45</f>
        <v>0</v>
      </c>
      <c r="G12" s="98">
        <f>'６豊平・清田区'!$M$45</f>
        <v>0</v>
      </c>
      <c r="H12" s="98">
        <f>'６豊平・清田区'!$Q$45</f>
        <v>0</v>
      </c>
      <c r="I12" s="99">
        <f>'６豊平・清田区'!$U$45</f>
        <v>0</v>
      </c>
      <c r="J12" s="100"/>
      <c r="K12" s="98"/>
      <c r="L12" s="100"/>
      <c r="M12" s="98"/>
      <c r="N12" s="100"/>
      <c r="O12" s="98">
        <f t="shared" si="0"/>
        <v>0</v>
      </c>
    </row>
    <row r="13" spans="1:23" ht="20.65" customHeight="1">
      <c r="A13" s="102"/>
      <c r="B13" s="103"/>
      <c r="C13" s="96"/>
      <c r="D13" s="97" t="str">
        <f>MOKUJI!F11</f>
        <v>札幌市清田区</v>
      </c>
      <c r="E13" s="98">
        <f>'６豊平・清田区'!$E$75</f>
        <v>0</v>
      </c>
      <c r="F13" s="98">
        <f>'６豊平・清田区'!$I$75</f>
        <v>0</v>
      </c>
      <c r="G13" s="98">
        <f>'６豊平・清田区'!$M$75</f>
        <v>0</v>
      </c>
      <c r="H13" s="98">
        <f>'６豊平・清田区'!$Q$75</f>
        <v>0</v>
      </c>
      <c r="I13" s="99">
        <f>'６豊平・清田区'!$U$75</f>
        <v>0</v>
      </c>
      <c r="J13" s="100"/>
      <c r="K13" s="98"/>
      <c r="L13" s="100"/>
      <c r="M13" s="98"/>
      <c r="N13" s="100"/>
      <c r="O13" s="98">
        <f t="shared" si="0"/>
        <v>0</v>
      </c>
    </row>
    <row r="14" spans="1:23" ht="20.65" customHeight="1">
      <c r="A14" s="102"/>
      <c r="B14" s="103"/>
      <c r="C14" s="96">
        <f>MOKUJI!C12</f>
        <v>7</v>
      </c>
      <c r="D14" s="97" t="str">
        <f>MOKUJI!E12</f>
        <v>札幌市白石区</v>
      </c>
      <c r="E14" s="98">
        <f>'７白石・厚別区'!$E$45</f>
        <v>0</v>
      </c>
      <c r="F14" s="98">
        <f>'７白石・厚別区'!$I$45</f>
        <v>0</v>
      </c>
      <c r="G14" s="98">
        <f>'７白石・厚別区'!$M$45</f>
        <v>0</v>
      </c>
      <c r="H14" s="98">
        <f>'７白石・厚別区'!$Q$45</f>
        <v>0</v>
      </c>
      <c r="I14" s="99">
        <f>'７白石・厚別区'!$U$45</f>
        <v>0</v>
      </c>
      <c r="J14" s="100"/>
      <c r="K14" s="98"/>
      <c r="L14" s="100"/>
      <c r="M14" s="98"/>
      <c r="N14" s="100"/>
      <c r="O14" s="98">
        <f t="shared" si="0"/>
        <v>0</v>
      </c>
    </row>
    <row r="15" spans="1:23" ht="20.65" customHeight="1">
      <c r="A15" s="104"/>
      <c r="B15" s="103"/>
      <c r="C15" s="96"/>
      <c r="D15" s="97" t="str">
        <f>MOKUJI!F12</f>
        <v>札幌市厚別区</v>
      </c>
      <c r="E15" s="98">
        <f>'７白石・厚別区'!$E$75</f>
        <v>0</v>
      </c>
      <c r="F15" s="98">
        <f>'７白石・厚別区'!$I$75</f>
        <v>0</v>
      </c>
      <c r="G15" s="98">
        <f>'７白石・厚別区'!$M$75</f>
        <v>0</v>
      </c>
      <c r="H15" s="98">
        <f>'７白石・厚別区'!$Q$75</f>
        <v>0</v>
      </c>
      <c r="I15" s="99">
        <f>'７白石・厚別区'!$U$75</f>
        <v>0</v>
      </c>
      <c r="J15" s="100"/>
      <c r="K15" s="98"/>
      <c r="L15" s="100"/>
      <c r="M15" s="98"/>
      <c r="N15" s="100"/>
      <c r="O15" s="105">
        <f t="shared" si="0"/>
        <v>0</v>
      </c>
    </row>
    <row r="16" spans="1:23" ht="20.65" customHeight="1">
      <c r="A16" s="106" t="s">
        <v>1732</v>
      </c>
      <c r="B16" s="107">
        <f>SUM(O16)</f>
        <v>0</v>
      </c>
      <c r="C16" s="108" t="s">
        <v>1733</v>
      </c>
      <c r="D16" s="109"/>
      <c r="E16" s="110">
        <f>SUM(E6:E15)</f>
        <v>0</v>
      </c>
      <c r="F16" s="110">
        <f>SUM(F6:F15)</f>
        <v>0</v>
      </c>
      <c r="G16" s="110">
        <f>SUM(G6:G15)</f>
        <v>0</v>
      </c>
      <c r="H16" s="110">
        <f>SUM(H6:H15)</f>
        <v>0</v>
      </c>
      <c r="I16" s="111">
        <f>SUM(I6:I15)</f>
        <v>0</v>
      </c>
      <c r="J16" s="112"/>
      <c r="K16" s="110"/>
      <c r="L16" s="112"/>
      <c r="M16" s="110"/>
      <c r="N16" s="112"/>
      <c r="O16" s="105">
        <f>SUM(E16:M16)</f>
        <v>0</v>
      </c>
    </row>
    <row r="17" spans="1:18" ht="20.65" customHeight="1">
      <c r="A17" s="94" t="s">
        <v>555</v>
      </c>
      <c r="B17" s="95"/>
      <c r="C17" s="113">
        <f>MOKUJI!C13</f>
        <v>8</v>
      </c>
      <c r="D17" s="114" t="str">
        <f>MOKUJI!E13</f>
        <v>江別市</v>
      </c>
      <c r="E17" s="98">
        <f>'８江別・北広島・恵庭・千歳'!$E$45</f>
        <v>0</v>
      </c>
      <c r="F17" s="98">
        <f>'８江別・北広島・恵庭・千歳'!$I$45</f>
        <v>0</v>
      </c>
      <c r="G17" s="98">
        <f>'８江別・北広島・恵庭・千歳'!$M$45</f>
        <v>0</v>
      </c>
      <c r="H17" s="98">
        <f>'８江別・北広島・恵庭・千歳'!$Q$45</f>
        <v>0</v>
      </c>
      <c r="I17" s="99">
        <f>'８江別・北広島・恵庭・千歳'!$U$45</f>
        <v>0</v>
      </c>
      <c r="J17" s="100"/>
      <c r="K17" s="98"/>
      <c r="L17" s="100"/>
      <c r="M17" s="98"/>
      <c r="N17" s="100"/>
      <c r="O17" s="98">
        <f>SUM(E17:K17)</f>
        <v>0</v>
      </c>
    </row>
    <row r="18" spans="1:18" ht="20.65" customHeight="1" thickBot="1">
      <c r="A18" s="115"/>
      <c r="B18" s="116"/>
      <c r="C18" s="113"/>
      <c r="D18" s="114" t="str">
        <f>MOKUJI!F13</f>
        <v>北広島市</v>
      </c>
      <c r="E18" s="98">
        <f>'８江別・北広島・恵庭・千歳'!$E$75</f>
        <v>0</v>
      </c>
      <c r="F18" s="98">
        <f>'８江別・北広島・恵庭・千歳'!$I$75</f>
        <v>0</v>
      </c>
      <c r="G18" s="98">
        <f>'８江別・北広島・恵庭・千歳'!$M$75</f>
        <v>0</v>
      </c>
      <c r="H18" s="98">
        <f>'８江別・北広島・恵庭・千歳'!$Q$75</f>
        <v>0</v>
      </c>
      <c r="I18" s="99">
        <f>'８江別・北広島・恵庭・千歳'!$U$75</f>
        <v>0</v>
      </c>
      <c r="J18" s="100"/>
      <c r="K18" s="98"/>
      <c r="L18" s="100"/>
      <c r="M18" s="98"/>
      <c r="N18" s="100"/>
      <c r="O18" s="98">
        <f>SUM(E18:K18)</f>
        <v>0</v>
      </c>
    </row>
    <row r="19" spans="1:18" ht="20.65" customHeight="1" thickBot="1">
      <c r="A19" s="115"/>
      <c r="B19" s="116"/>
      <c r="C19" s="113"/>
      <c r="D19" s="114" t="str">
        <f>MOKUJI!G13</f>
        <v>恵庭市</v>
      </c>
      <c r="E19" s="98">
        <f>'８江別・北広島・恵庭・千歳'!$E$95</f>
        <v>0</v>
      </c>
      <c r="F19" s="98">
        <f>'８江別・北広島・恵庭・千歳'!$I$95</f>
        <v>0</v>
      </c>
      <c r="G19" s="99">
        <f>'８江別・北広島・恵庭・千歳'!$M$95</f>
        <v>0</v>
      </c>
      <c r="H19" s="438">
        <f>'８江別・北広島・恵庭・千歳'!$Q$95</f>
        <v>0</v>
      </c>
      <c r="I19" s="99">
        <f>'８江別・北広島・恵庭・千歳'!$U$95</f>
        <v>0</v>
      </c>
      <c r="J19" s="100"/>
      <c r="K19" s="99">
        <f>'８江別・北広島・恵庭・千歳'!$Y$95</f>
        <v>0</v>
      </c>
      <c r="L19" s="100"/>
      <c r="M19" s="98"/>
      <c r="N19" s="100"/>
      <c r="O19" s="98">
        <f>SUM(E19:K19)</f>
        <v>0</v>
      </c>
    </row>
    <row r="20" spans="1:18" ht="20.65" customHeight="1" thickBot="1">
      <c r="A20" s="115"/>
      <c r="B20" s="116"/>
      <c r="C20" s="113"/>
      <c r="D20" s="114" t="str">
        <f>MOKUJI!H13</f>
        <v>千歳市</v>
      </c>
      <c r="E20" s="98">
        <f>'８江別・北広島・恵庭・千歳'!$E$115</f>
        <v>0</v>
      </c>
      <c r="F20" s="99">
        <f>'８江別・北広島・恵庭・千歳'!$I$115</f>
        <v>0</v>
      </c>
      <c r="G20" s="125">
        <f>'８江別・北広島・恵庭・千歳'!$M$115</f>
        <v>0</v>
      </c>
      <c r="H20" s="219">
        <f>'８江別・北広島・恵庭・千歳'!$Q$115</f>
        <v>0</v>
      </c>
      <c r="I20" s="99">
        <f>'８江別・北広島・恵庭・千歳'!$U$115</f>
        <v>0</v>
      </c>
      <c r="J20" s="100"/>
      <c r="K20" s="99">
        <f>'８江別・北広島・恵庭・千歳'!$Y$115</f>
        <v>0</v>
      </c>
      <c r="L20" s="100"/>
      <c r="M20" s="98"/>
      <c r="N20" s="100"/>
      <c r="O20" s="98">
        <f>SUM(E20:K20)</f>
        <v>0</v>
      </c>
    </row>
    <row r="21" spans="1:18" ht="20.65" customHeight="1">
      <c r="A21" s="115"/>
      <c r="B21" s="116"/>
      <c r="C21" s="96">
        <f>MOKUJI!C14</f>
        <v>9</v>
      </c>
      <c r="D21" s="97" t="str">
        <f>MOKUJI!E14</f>
        <v>石狩市</v>
      </c>
      <c r="E21" s="98">
        <f>'９石狩市'!$E$45</f>
        <v>0</v>
      </c>
      <c r="F21" s="98">
        <f>'９石狩市'!$I$45</f>
        <v>0</v>
      </c>
      <c r="G21" s="98">
        <f>'９石狩市'!$M$45</f>
        <v>0</v>
      </c>
      <c r="H21" s="98">
        <f>'９石狩市'!$Q$45</f>
        <v>0</v>
      </c>
      <c r="I21" s="99">
        <f>'９石狩市'!$U$45</f>
        <v>0</v>
      </c>
      <c r="J21" s="100"/>
      <c r="K21" s="98"/>
      <c r="L21" s="100"/>
      <c r="M21" s="98"/>
      <c r="N21" s="100"/>
      <c r="O21" s="98">
        <f>SUM(E21:K21)</f>
        <v>0</v>
      </c>
    </row>
    <row r="22" spans="1:18" ht="20.65" customHeight="1">
      <c r="A22" s="477" t="s">
        <v>1734</v>
      </c>
      <c r="B22" s="480">
        <f>SUM(O22:O24)</f>
        <v>0</v>
      </c>
      <c r="C22" s="117"/>
      <c r="D22" s="118" t="s">
        <v>1733</v>
      </c>
      <c r="E22" s="119">
        <f>SUM(E17:E18)</f>
        <v>0</v>
      </c>
      <c r="F22" s="119">
        <f>SUM(F17:F18)</f>
        <v>0</v>
      </c>
      <c r="G22" s="119">
        <f>SUM(G17:G18)</f>
        <v>0</v>
      </c>
      <c r="H22" s="119">
        <f>SUM(H17:H18)</f>
        <v>0</v>
      </c>
      <c r="I22" s="119">
        <f>SUM(I17:I18)</f>
        <v>0</v>
      </c>
      <c r="J22" s="465"/>
      <c r="K22" s="466"/>
      <c r="L22" s="120"/>
      <c r="M22" s="119"/>
      <c r="N22" s="120"/>
      <c r="O22" s="119">
        <f>SUM(E22:M22)</f>
        <v>0</v>
      </c>
    </row>
    <row r="23" spans="1:18" ht="20.65" customHeight="1">
      <c r="A23" s="478"/>
      <c r="B23" s="481"/>
      <c r="C23" s="439"/>
      <c r="D23" s="440" t="s">
        <v>1737</v>
      </c>
      <c r="E23" s="98"/>
      <c r="F23" s="98"/>
      <c r="G23" s="98">
        <f>SUM(G20)</f>
        <v>0</v>
      </c>
      <c r="H23" s="98">
        <f>SUM(H19:H20)</f>
        <v>0</v>
      </c>
      <c r="I23" s="98"/>
      <c r="J23" s="100"/>
      <c r="K23" s="441"/>
      <c r="L23" s="100"/>
      <c r="M23" s="98"/>
      <c r="N23" s="100"/>
      <c r="O23" s="98">
        <f>SUM(E23:K23)</f>
        <v>0</v>
      </c>
    </row>
    <row r="24" spans="1:18" ht="20.65" customHeight="1" thickBot="1">
      <c r="A24" s="479"/>
      <c r="B24" s="482"/>
      <c r="C24" s="121"/>
      <c r="D24" s="122" t="s">
        <v>1735</v>
      </c>
      <c r="E24" s="123">
        <f>SUM(E19:E21)</f>
        <v>0</v>
      </c>
      <c r="F24" s="123">
        <f>SUM(F19:F21)</f>
        <v>0</v>
      </c>
      <c r="G24" s="123">
        <f>SUM(G19,G21)</f>
        <v>0</v>
      </c>
      <c r="H24" s="123">
        <f>SUM(H21)</f>
        <v>0</v>
      </c>
      <c r="I24" s="123">
        <f>SUM(I19:I21)</f>
        <v>0</v>
      </c>
      <c r="J24" s="124"/>
      <c r="K24" s="123">
        <f>SUM(K19:K21)</f>
        <v>0</v>
      </c>
      <c r="L24" s="124"/>
      <c r="M24" s="123"/>
      <c r="N24" s="124"/>
      <c r="O24" s="123">
        <f>SUM(E24:M24)</f>
        <v>0</v>
      </c>
    </row>
    <row r="25" spans="1:18" ht="20.65" customHeight="1" thickBot="1">
      <c r="A25" s="94" t="s">
        <v>556</v>
      </c>
      <c r="B25" s="95"/>
      <c r="C25" s="113">
        <f>MOKUJI!C15</f>
        <v>10</v>
      </c>
      <c r="D25" s="114" t="str">
        <f>MOKUJI!E15</f>
        <v>小樽市</v>
      </c>
      <c r="E25" s="98">
        <f>'１０小樽市'!$E$45</f>
        <v>0</v>
      </c>
      <c r="F25" s="98">
        <f>'１０小樽市'!$I$45</f>
        <v>0</v>
      </c>
      <c r="G25" s="99">
        <f>'１０小樽市'!$M$45</f>
        <v>0</v>
      </c>
      <c r="H25" s="125">
        <f>'１０小樽市'!$Q$45</f>
        <v>0</v>
      </c>
      <c r="I25" s="98">
        <v>0</v>
      </c>
      <c r="J25" s="99"/>
      <c r="K25" s="98"/>
      <c r="L25" s="100"/>
      <c r="M25" s="98"/>
      <c r="N25" s="100"/>
      <c r="O25" s="98">
        <f t="shared" ref="O25:O34" si="1">SUM(E25:K25)</f>
        <v>0</v>
      </c>
    </row>
    <row r="26" spans="1:18" ht="20.65" customHeight="1">
      <c r="A26" s="115"/>
      <c r="B26" s="116"/>
      <c r="C26" s="113">
        <f>MOKUJI!C16</f>
        <v>11</v>
      </c>
      <c r="D26" s="126" t="str">
        <f>MOKUJI!E16</f>
        <v>余市郡</v>
      </c>
      <c r="E26" s="98">
        <f>'１１余市・古平・積丹・古宇'!$E$45</f>
        <v>0</v>
      </c>
      <c r="F26" s="98">
        <f>'１１余市・古平・積丹・古宇'!$I$45</f>
        <v>0</v>
      </c>
      <c r="G26" s="98">
        <f>'１１余市・古平・積丹・古宇'!$M$45</f>
        <v>0</v>
      </c>
      <c r="H26" s="98">
        <f>'１１余市・古平・積丹・古宇'!$Q$45</f>
        <v>0</v>
      </c>
      <c r="I26" s="98">
        <f>'１１余市・古平・積丹・古宇'!$U$45</f>
        <v>0</v>
      </c>
      <c r="J26" s="100"/>
      <c r="K26" s="98"/>
      <c r="L26" s="100"/>
      <c r="M26" s="98"/>
      <c r="N26" s="100"/>
      <c r="O26" s="98">
        <f t="shared" si="1"/>
        <v>0</v>
      </c>
      <c r="R26" s="127"/>
    </row>
    <row r="27" spans="1:18" ht="20.65" customHeight="1">
      <c r="A27" s="115"/>
      <c r="B27" s="116"/>
      <c r="C27" s="113"/>
      <c r="D27" s="114" t="str">
        <f>MOKUJI!F16</f>
        <v>古平郡</v>
      </c>
      <c r="E27" s="98">
        <f>'１１余市・古平・積丹・古宇'!$E$75</f>
        <v>0</v>
      </c>
      <c r="F27" s="98">
        <f>'１１余市・古平・積丹・古宇'!$I$75</f>
        <v>0</v>
      </c>
      <c r="G27" s="98">
        <f>'１１余市・古平・積丹・古宇'!$M$75</f>
        <v>0</v>
      </c>
      <c r="H27" s="98">
        <f>'１１余市・古平・積丹・古宇'!$Q$75</f>
        <v>0</v>
      </c>
      <c r="I27" s="99"/>
      <c r="J27" s="100"/>
      <c r="K27" s="98"/>
      <c r="L27" s="100"/>
      <c r="M27" s="98"/>
      <c r="N27" s="100"/>
      <c r="O27" s="98">
        <f t="shared" si="1"/>
        <v>0</v>
      </c>
    </row>
    <row r="28" spans="1:18" ht="20.65" customHeight="1">
      <c r="A28" s="115"/>
      <c r="B28" s="116"/>
      <c r="C28" s="113"/>
      <c r="D28" s="114" t="str">
        <f>MOKUJI!G16</f>
        <v>積丹郡</v>
      </c>
      <c r="E28" s="98">
        <f>'１１余市・古平・積丹・古宇'!$E$95</f>
        <v>0</v>
      </c>
      <c r="F28" s="98">
        <f>'１１余市・古平・積丹・古宇'!$I$95</f>
        <v>0</v>
      </c>
      <c r="G28" s="98">
        <f>'１１余市・古平・積丹・古宇'!$M$95</f>
        <v>0</v>
      </c>
      <c r="H28" s="98">
        <f>'１１余市・古平・積丹・古宇'!$Q$95</f>
        <v>0</v>
      </c>
      <c r="I28" s="99"/>
      <c r="J28" s="100"/>
      <c r="K28" s="98"/>
      <c r="L28" s="100"/>
      <c r="M28" s="98"/>
      <c r="N28" s="100"/>
      <c r="O28" s="98">
        <f t="shared" si="1"/>
        <v>0</v>
      </c>
    </row>
    <row r="29" spans="1:18" ht="20.65" customHeight="1">
      <c r="A29" s="115"/>
      <c r="B29" s="116"/>
      <c r="C29" s="113"/>
      <c r="D29" s="114" t="str">
        <f>MOKUJI!H16</f>
        <v>古宇郡</v>
      </c>
      <c r="E29" s="98">
        <f>'１１余市・古平・積丹・古宇'!$E$115</f>
        <v>0</v>
      </c>
      <c r="F29" s="98">
        <f>'１１余市・古平・積丹・古宇'!$I$115</f>
        <v>0</v>
      </c>
      <c r="G29" s="98">
        <f>'１１余市・古平・積丹・古宇'!$M$115</f>
        <v>0</v>
      </c>
      <c r="H29" s="98">
        <f>'１１余市・古平・積丹・古宇'!$Q$115</f>
        <v>0</v>
      </c>
      <c r="I29" s="99"/>
      <c r="J29" s="100"/>
      <c r="K29" s="98"/>
      <c r="L29" s="100"/>
      <c r="M29" s="98"/>
      <c r="N29" s="100"/>
      <c r="O29" s="98">
        <f t="shared" si="1"/>
        <v>0</v>
      </c>
    </row>
    <row r="30" spans="1:18" ht="20.65" customHeight="1">
      <c r="A30" s="115"/>
      <c r="B30" s="116"/>
      <c r="C30" s="113">
        <f>MOKUJI!C17</f>
        <v>12</v>
      </c>
      <c r="D30" s="114" t="str">
        <f>MOKUJI!E17</f>
        <v>岩内郡</v>
      </c>
      <c r="E30" s="98">
        <f>'１２岩内・虻田①'!$E$45</f>
        <v>0</v>
      </c>
      <c r="F30" s="98">
        <f>'１２岩内・虻田①'!$I$45</f>
        <v>0</v>
      </c>
      <c r="G30" s="98">
        <f>'１２岩内・虻田①'!$M$45</f>
        <v>0</v>
      </c>
      <c r="H30" s="98">
        <f>'１２岩内・虻田①'!$Q$45</f>
        <v>0</v>
      </c>
      <c r="I30" s="98">
        <f>'１２岩内・虻田①'!$U$45</f>
        <v>0</v>
      </c>
      <c r="J30" s="100"/>
      <c r="K30" s="98"/>
      <c r="L30" s="100"/>
      <c r="M30" s="98"/>
      <c r="N30" s="100"/>
      <c r="O30" s="98">
        <f t="shared" si="1"/>
        <v>0</v>
      </c>
    </row>
    <row r="31" spans="1:18" ht="20.65" customHeight="1">
      <c r="A31" s="115"/>
      <c r="B31" s="116"/>
      <c r="C31" s="113"/>
      <c r="D31" s="114" t="str">
        <f>MOKUJI!F17</f>
        <v>虻田郡①</v>
      </c>
      <c r="E31" s="98">
        <f>'１２岩内・虻田①'!$E$75</f>
        <v>0</v>
      </c>
      <c r="F31" s="98">
        <f>'１２岩内・虻田①'!$I$75</f>
        <v>0</v>
      </c>
      <c r="G31" s="98">
        <f>'１２岩内・虻田①'!$M$75</f>
        <v>0</v>
      </c>
      <c r="H31" s="98">
        <f>'１２岩内・虻田①'!$Q$75</f>
        <v>0</v>
      </c>
      <c r="I31" s="98">
        <f>'１２岩内・虻田①'!$U$75</f>
        <v>0</v>
      </c>
      <c r="J31" s="100"/>
      <c r="K31" s="98"/>
      <c r="L31" s="100"/>
      <c r="M31" s="98"/>
      <c r="N31" s="100"/>
      <c r="O31" s="98">
        <f t="shared" si="1"/>
        <v>0</v>
      </c>
    </row>
    <row r="32" spans="1:18" ht="20.65" customHeight="1">
      <c r="A32" s="115"/>
      <c r="B32" s="116"/>
      <c r="C32" s="96">
        <f>MOKUJI!C18</f>
        <v>13</v>
      </c>
      <c r="D32" s="97" t="str">
        <f>MOKUJI!E18</f>
        <v>磯谷郡</v>
      </c>
      <c r="E32" s="98">
        <f>'１３磯谷・寿都・島牧'!$E$45</f>
        <v>0</v>
      </c>
      <c r="F32" s="98">
        <f>'１３磯谷・寿都・島牧'!$I$45</f>
        <v>0</v>
      </c>
      <c r="G32" s="98">
        <f>'１３磯谷・寿都・島牧'!$M$45</f>
        <v>0</v>
      </c>
      <c r="H32" s="98">
        <f>'１３磯谷・寿都・島牧'!$Q$45</f>
        <v>0</v>
      </c>
      <c r="I32" s="99"/>
      <c r="J32" s="100"/>
      <c r="K32" s="98"/>
      <c r="L32" s="100"/>
      <c r="M32" s="98"/>
      <c r="N32" s="100"/>
      <c r="O32" s="98">
        <f t="shared" si="1"/>
        <v>0</v>
      </c>
    </row>
    <row r="33" spans="1:15" ht="20.65" customHeight="1">
      <c r="A33" s="115"/>
      <c r="B33" s="116"/>
      <c r="C33" s="96"/>
      <c r="D33" s="97" t="str">
        <f>MOKUJI!F18</f>
        <v>寿都郡</v>
      </c>
      <c r="E33" s="98">
        <f>'１３磯谷・寿都・島牧'!$E$75</f>
        <v>0</v>
      </c>
      <c r="F33" s="98">
        <f>'１３磯谷・寿都・島牧'!$I$75</f>
        <v>0</v>
      </c>
      <c r="G33" s="98">
        <f>'１３磯谷・寿都・島牧'!$M$75</f>
        <v>0</v>
      </c>
      <c r="H33" s="98">
        <f>'１３磯谷・寿都・島牧'!$Q$75</f>
        <v>0</v>
      </c>
      <c r="I33" s="99"/>
      <c r="J33" s="100"/>
      <c r="K33" s="98"/>
      <c r="L33" s="100"/>
      <c r="M33" s="98"/>
      <c r="N33" s="100"/>
      <c r="O33" s="98">
        <f t="shared" si="1"/>
        <v>0</v>
      </c>
    </row>
    <row r="34" spans="1:15" ht="20.65" customHeight="1">
      <c r="A34" s="128"/>
      <c r="B34" s="116"/>
      <c r="C34" s="96"/>
      <c r="D34" s="97" t="str">
        <f>MOKUJI!G18</f>
        <v>島牧郡</v>
      </c>
      <c r="E34" s="98">
        <f>'１３磯谷・寿都・島牧'!$E$95</f>
        <v>0</v>
      </c>
      <c r="F34" s="98">
        <f>'１３磯谷・寿都・島牧'!$I$95</f>
        <v>0</v>
      </c>
      <c r="G34" s="98">
        <f>'１３磯谷・寿都・島牧'!$M$95</f>
        <v>0</v>
      </c>
      <c r="H34" s="98">
        <f>'１３磯谷・寿都・島牧'!$Q$95</f>
        <v>0</v>
      </c>
      <c r="I34" s="99"/>
      <c r="J34" s="100"/>
      <c r="K34" s="98"/>
      <c r="L34" s="100"/>
      <c r="M34" s="98"/>
      <c r="N34" s="100"/>
      <c r="O34" s="98">
        <f t="shared" si="1"/>
        <v>0</v>
      </c>
    </row>
    <row r="35" spans="1:15" ht="20.65" customHeight="1">
      <c r="A35" s="477" t="s">
        <v>1736</v>
      </c>
      <c r="B35" s="480">
        <f>SUM(O35:O36)</f>
        <v>0</v>
      </c>
      <c r="C35" s="117"/>
      <c r="D35" s="118" t="s">
        <v>1737</v>
      </c>
      <c r="E35" s="129"/>
      <c r="F35" s="129"/>
      <c r="G35" s="442"/>
      <c r="H35" s="119">
        <f>SUM(H25)</f>
        <v>0</v>
      </c>
      <c r="I35" s="130">
        <f>SUM(I25)</f>
        <v>0</v>
      </c>
      <c r="J35" s="490"/>
      <c r="K35" s="491"/>
      <c r="L35" s="120"/>
      <c r="M35" s="119"/>
      <c r="N35" s="120"/>
      <c r="O35" s="119">
        <f>SUM(E35:M35)</f>
        <v>0</v>
      </c>
    </row>
    <row r="36" spans="1:15" ht="20.65" customHeight="1">
      <c r="A36" s="479"/>
      <c r="B36" s="482"/>
      <c r="C36" s="121"/>
      <c r="D36" s="122" t="s">
        <v>1735</v>
      </c>
      <c r="E36" s="123">
        <f>SUM(E25:E34)</f>
        <v>0</v>
      </c>
      <c r="F36" s="123">
        <f>SUM(F25:F34)</f>
        <v>0</v>
      </c>
      <c r="G36" s="443"/>
      <c r="H36" s="123">
        <f>SUM(H26:H34)</f>
        <v>0</v>
      </c>
      <c r="I36" s="131">
        <f>SUM(I26:I34)</f>
        <v>0</v>
      </c>
      <c r="J36" s="124"/>
      <c r="K36" s="123"/>
      <c r="L36" s="124"/>
      <c r="M36" s="123"/>
      <c r="N36" s="124"/>
      <c r="O36" s="123">
        <f>SUM(E36:M36)</f>
        <v>0</v>
      </c>
    </row>
    <row r="37" spans="1:15" ht="15" customHeight="1">
      <c r="A37" s="132"/>
      <c r="B37" s="132"/>
      <c r="C37" s="133"/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</row>
    <row r="38" spans="1:15" s="93" customFormat="1" ht="18.75" customHeight="1">
      <c r="A38" s="136"/>
      <c r="B38" s="137"/>
      <c r="C38" s="87"/>
      <c r="D38" s="88"/>
      <c r="E38" s="89" t="s">
        <v>549</v>
      </c>
      <c r="F38" s="89" t="s">
        <v>550</v>
      </c>
      <c r="G38" s="89" t="s">
        <v>551</v>
      </c>
      <c r="H38" s="90" t="s">
        <v>552</v>
      </c>
      <c r="I38" s="91"/>
      <c r="J38" s="463" t="s">
        <v>1738</v>
      </c>
      <c r="K38" s="469"/>
      <c r="L38" s="463" t="s">
        <v>1739</v>
      </c>
      <c r="M38" s="469"/>
      <c r="N38" s="463" t="s">
        <v>553</v>
      </c>
      <c r="O38" s="489"/>
    </row>
    <row r="39" spans="1:15" ht="18.75" customHeight="1">
      <c r="A39" s="138" t="s">
        <v>557</v>
      </c>
      <c r="B39" s="95"/>
      <c r="C39" s="96">
        <f>MOKUJI!C19</f>
        <v>14</v>
      </c>
      <c r="D39" s="97" t="str">
        <f>MOKUJI!E19</f>
        <v>岩見沢市</v>
      </c>
      <c r="E39" s="98">
        <f>'１４岩見沢・三笠・夕張'!$E$45</f>
        <v>0</v>
      </c>
      <c r="F39" s="98">
        <f>'１４岩見沢・三笠・夕張'!$I$45</f>
        <v>0</v>
      </c>
      <c r="G39" s="98">
        <f>'１４岩見沢・三笠・夕張'!$M$45</f>
        <v>0</v>
      </c>
      <c r="H39" s="98">
        <f>'１４岩見沢・三笠・夕張'!$Q$45</f>
        <v>0</v>
      </c>
      <c r="I39" s="98">
        <f>'１４岩見沢・三笠・夕張'!$U$45</f>
        <v>0</v>
      </c>
      <c r="J39" s="100"/>
      <c r="K39" s="98"/>
      <c r="L39" s="100"/>
      <c r="M39" s="98"/>
      <c r="N39" s="100"/>
      <c r="O39" s="98">
        <f t="shared" ref="O39:O52" si="2">SUM(E39:K39)</f>
        <v>0</v>
      </c>
    </row>
    <row r="40" spans="1:15" ht="18.75" customHeight="1">
      <c r="A40" s="102"/>
      <c r="B40" s="103"/>
      <c r="C40" s="96"/>
      <c r="D40" s="97" t="str">
        <f>MOKUJI!F19</f>
        <v>三笠市</v>
      </c>
      <c r="E40" s="98">
        <f>'１４岩見沢・三笠・夕張'!$E$75</f>
        <v>0</v>
      </c>
      <c r="F40" s="98">
        <f>'１４岩見沢・三笠・夕張'!$I$75</f>
        <v>0</v>
      </c>
      <c r="G40" s="98">
        <f>'１４岩見沢・三笠・夕張'!$M$75</f>
        <v>0</v>
      </c>
      <c r="H40" s="98">
        <f>'１４岩見沢・三笠・夕張'!$Q$75</f>
        <v>0</v>
      </c>
      <c r="I40" s="98">
        <f>'１４岩見沢・三笠・夕張'!$U$75</f>
        <v>0</v>
      </c>
      <c r="J40" s="100"/>
      <c r="K40" s="98"/>
      <c r="L40" s="100"/>
      <c r="M40" s="98"/>
      <c r="N40" s="100"/>
      <c r="O40" s="98">
        <f t="shared" si="2"/>
        <v>0</v>
      </c>
    </row>
    <row r="41" spans="1:15" ht="18.75" customHeight="1">
      <c r="A41" s="102"/>
      <c r="B41" s="103"/>
      <c r="C41" s="96"/>
      <c r="D41" s="97" t="str">
        <f>MOKUJI!G19</f>
        <v>夕張市</v>
      </c>
      <c r="E41" s="98">
        <f>'１４岩見沢・三笠・夕張'!$E$95</f>
        <v>0</v>
      </c>
      <c r="F41" s="98">
        <f>'１４岩見沢・三笠・夕張'!$I$95</f>
        <v>0</v>
      </c>
      <c r="G41" s="98">
        <f>'１４岩見沢・三笠・夕張'!$M$95</f>
        <v>0</v>
      </c>
      <c r="H41" s="98">
        <f>'１４岩見沢・三笠・夕張'!$Q$95</f>
        <v>0</v>
      </c>
      <c r="I41" s="98"/>
      <c r="J41" s="100"/>
      <c r="K41" s="98"/>
      <c r="L41" s="100"/>
      <c r="M41" s="98"/>
      <c r="N41" s="100"/>
      <c r="O41" s="98">
        <f t="shared" si="2"/>
        <v>0</v>
      </c>
    </row>
    <row r="42" spans="1:15" ht="18.75" customHeight="1">
      <c r="A42" s="102"/>
      <c r="B42" s="103"/>
      <c r="C42" s="96">
        <f>MOKUJI!C20</f>
        <v>15</v>
      </c>
      <c r="D42" s="97" t="str">
        <f>MOKUJI!E20</f>
        <v>美唄市</v>
      </c>
      <c r="E42" s="98">
        <f>'１５美唄・砂川・滝川・深川'!$E$45</f>
        <v>0</v>
      </c>
      <c r="F42" s="98">
        <f>'１５美唄・砂川・滝川・深川'!$I$45</f>
        <v>0</v>
      </c>
      <c r="G42" s="98">
        <f>'１５美唄・砂川・滝川・深川'!$M$45</f>
        <v>0</v>
      </c>
      <c r="H42" s="98">
        <f>'１５美唄・砂川・滝川・深川'!$Q$45</f>
        <v>0</v>
      </c>
      <c r="I42" s="98">
        <f>'１５美唄・砂川・滝川・深川'!$U$45</f>
        <v>0</v>
      </c>
      <c r="J42" s="100"/>
      <c r="K42" s="98"/>
      <c r="L42" s="100"/>
      <c r="M42" s="98"/>
      <c r="N42" s="100"/>
      <c r="O42" s="98">
        <f t="shared" si="2"/>
        <v>0</v>
      </c>
    </row>
    <row r="43" spans="1:15" ht="18.75" customHeight="1">
      <c r="A43" s="102"/>
      <c r="B43" s="103"/>
      <c r="C43" s="96"/>
      <c r="D43" s="97" t="str">
        <f>MOKUJI!F20</f>
        <v>砂川市</v>
      </c>
      <c r="E43" s="98">
        <f>'１５美唄・砂川・滝川・深川'!$E$75</f>
        <v>0</v>
      </c>
      <c r="F43" s="98">
        <f>'１５美唄・砂川・滝川・深川'!$I$75</f>
        <v>0</v>
      </c>
      <c r="G43" s="98">
        <f>'１５美唄・砂川・滝川・深川'!$M$75</f>
        <v>0</v>
      </c>
      <c r="H43" s="98">
        <f>'１５美唄・砂川・滝川・深川'!$Q$75</f>
        <v>0</v>
      </c>
      <c r="I43" s="98">
        <f>'１５美唄・砂川・滝川・深川'!$U$75</f>
        <v>0</v>
      </c>
      <c r="J43" s="100"/>
      <c r="K43" s="98"/>
      <c r="L43" s="100"/>
      <c r="M43" s="98"/>
      <c r="N43" s="100"/>
      <c r="O43" s="98">
        <f t="shared" si="2"/>
        <v>0</v>
      </c>
    </row>
    <row r="44" spans="1:15" ht="18.75" customHeight="1">
      <c r="A44" s="102"/>
      <c r="B44" s="103"/>
      <c r="C44" s="96"/>
      <c r="D44" s="97" t="str">
        <f>MOKUJI!G20</f>
        <v>滝川市</v>
      </c>
      <c r="E44" s="98">
        <f>'１５美唄・砂川・滝川・深川'!$E$95</f>
        <v>0</v>
      </c>
      <c r="F44" s="98">
        <f>'１５美唄・砂川・滝川・深川'!$I$95</f>
        <v>0</v>
      </c>
      <c r="G44" s="98">
        <f>'１５美唄・砂川・滝川・深川'!$M$95</f>
        <v>0</v>
      </c>
      <c r="H44" s="98">
        <f>'１５美唄・砂川・滝川・深川'!$Q$95</f>
        <v>0</v>
      </c>
      <c r="I44" s="98">
        <f>'１５美唄・砂川・滝川・深川'!$U$95</f>
        <v>0</v>
      </c>
      <c r="J44" s="100"/>
      <c r="K44" s="98"/>
      <c r="L44" s="100"/>
      <c r="M44" s="98"/>
      <c r="N44" s="100"/>
      <c r="O44" s="98">
        <f t="shared" si="2"/>
        <v>0</v>
      </c>
    </row>
    <row r="45" spans="1:15" ht="18.75" customHeight="1">
      <c r="A45" s="102"/>
      <c r="B45" s="103"/>
      <c r="C45" s="96"/>
      <c r="D45" s="97" t="str">
        <f>MOKUJI!H20</f>
        <v>深川市</v>
      </c>
      <c r="E45" s="98">
        <f>'１５美唄・砂川・滝川・深川'!$E$115</f>
        <v>0</v>
      </c>
      <c r="F45" s="98">
        <f>'１５美唄・砂川・滝川・深川'!$I$115</f>
        <v>0</v>
      </c>
      <c r="G45" s="98">
        <f>'１５美唄・砂川・滝川・深川'!$M$115</f>
        <v>0</v>
      </c>
      <c r="H45" s="98">
        <f>'１５美唄・砂川・滝川・深川'!$Q$115</f>
        <v>0</v>
      </c>
      <c r="I45" s="98">
        <f>'１５美唄・砂川・滝川・深川'!$U$115</f>
        <v>0</v>
      </c>
      <c r="J45" s="100"/>
      <c r="K45" s="98"/>
      <c r="L45" s="100"/>
      <c r="M45" s="98"/>
      <c r="N45" s="100"/>
      <c r="O45" s="98">
        <f t="shared" si="2"/>
        <v>0</v>
      </c>
    </row>
    <row r="46" spans="1:15" ht="18.75" customHeight="1">
      <c r="A46" s="102"/>
      <c r="B46" s="103"/>
      <c r="C46" s="96">
        <f>MOKUJI!C21</f>
        <v>16</v>
      </c>
      <c r="D46" s="97" t="str">
        <f>MOKUJI!E21</f>
        <v>赤平市</v>
      </c>
      <c r="E46" s="98">
        <f>'１６赤平・歌志内・芦別'!$E$45</f>
        <v>0</v>
      </c>
      <c r="F46" s="98">
        <f>'１６赤平・歌志内・芦別'!$I$45</f>
        <v>0</v>
      </c>
      <c r="G46" s="98">
        <f>'１６赤平・歌志内・芦別'!$M$45</f>
        <v>0</v>
      </c>
      <c r="H46" s="98">
        <f>'１６赤平・歌志内・芦別'!$Q$45</f>
        <v>0</v>
      </c>
      <c r="I46" s="98">
        <f>'１６赤平・歌志内・芦別'!$U$45</f>
        <v>0</v>
      </c>
      <c r="J46" s="100"/>
      <c r="K46" s="98"/>
      <c r="L46" s="100"/>
      <c r="M46" s="98"/>
      <c r="N46" s="100"/>
      <c r="O46" s="98">
        <f t="shared" si="2"/>
        <v>0</v>
      </c>
    </row>
    <row r="47" spans="1:15" ht="18.75" customHeight="1">
      <c r="A47" s="102"/>
      <c r="B47" s="103"/>
      <c r="C47" s="96"/>
      <c r="D47" s="97" t="str">
        <f>MOKUJI!F21</f>
        <v>歌志内市</v>
      </c>
      <c r="E47" s="98">
        <f>'１６赤平・歌志内・芦別'!$E$75</f>
        <v>0</v>
      </c>
      <c r="F47" s="98">
        <f>'１６赤平・歌志内・芦別'!$I$75</f>
        <v>0</v>
      </c>
      <c r="G47" s="98">
        <f>'１６赤平・歌志内・芦別'!$M$75</f>
        <v>0</v>
      </c>
      <c r="H47" s="98">
        <f>'１６赤平・歌志内・芦別'!$Q$75</f>
        <v>0</v>
      </c>
      <c r="I47" s="98">
        <f>'１６赤平・歌志内・芦別'!$U$75</f>
        <v>0</v>
      </c>
      <c r="J47" s="100"/>
      <c r="K47" s="98"/>
      <c r="L47" s="100"/>
      <c r="M47" s="98"/>
      <c r="N47" s="100"/>
      <c r="O47" s="98">
        <f t="shared" si="2"/>
        <v>0</v>
      </c>
    </row>
    <row r="48" spans="1:15" ht="18.75" customHeight="1">
      <c r="A48" s="102"/>
      <c r="B48" s="103"/>
      <c r="C48" s="96"/>
      <c r="D48" s="97" t="str">
        <f>MOKUJI!G21</f>
        <v>芦別市</v>
      </c>
      <c r="E48" s="98">
        <f>'１６赤平・歌志内・芦別'!$E$95</f>
        <v>0</v>
      </c>
      <c r="F48" s="98">
        <f>'１６赤平・歌志内・芦別'!$I$95</f>
        <v>0</v>
      </c>
      <c r="G48" s="98">
        <f>'１６赤平・歌志内・芦別'!$M$95</f>
        <v>0</v>
      </c>
      <c r="H48" s="98">
        <f>'１６赤平・歌志内・芦別'!$Q$95</f>
        <v>0</v>
      </c>
      <c r="I48" s="98">
        <f>'１６赤平・歌志内・芦別'!$U$95</f>
        <v>0</v>
      </c>
      <c r="J48" s="100"/>
      <c r="K48" s="98"/>
      <c r="L48" s="100"/>
      <c r="M48" s="98"/>
      <c r="N48" s="100"/>
      <c r="O48" s="98">
        <f t="shared" si="2"/>
        <v>0</v>
      </c>
    </row>
    <row r="49" spans="1:15" ht="18.75" customHeight="1">
      <c r="A49" s="102"/>
      <c r="B49" s="103"/>
      <c r="C49" s="139">
        <f>MOKUJI!C22</f>
        <v>17</v>
      </c>
      <c r="D49" s="140" t="str">
        <f>MOKUJI!E22</f>
        <v>空知郡①</v>
      </c>
      <c r="E49" s="98">
        <f>'１７空知①・夕張'!$E$45</f>
        <v>0</v>
      </c>
      <c r="F49" s="98">
        <f>'１７空知①・夕張'!$I$45</f>
        <v>0</v>
      </c>
      <c r="G49" s="98">
        <f>'１７空知①・夕張'!$M$45</f>
        <v>0</v>
      </c>
      <c r="H49" s="98">
        <f>'１７空知①・夕張'!$Q$45</f>
        <v>0</v>
      </c>
      <c r="I49" s="98">
        <f>'１７空知①・夕張'!$U$45</f>
        <v>0</v>
      </c>
      <c r="J49" s="100"/>
      <c r="K49" s="98"/>
      <c r="L49" s="100"/>
      <c r="M49" s="98"/>
      <c r="N49" s="100"/>
      <c r="O49" s="98">
        <f t="shared" si="2"/>
        <v>0</v>
      </c>
    </row>
    <row r="50" spans="1:15" ht="18.75" customHeight="1">
      <c r="A50" s="102"/>
      <c r="B50" s="103"/>
      <c r="C50" s="96"/>
      <c r="D50" s="140" t="s">
        <v>1740</v>
      </c>
      <c r="E50" s="98">
        <f>'１７空知①・夕張'!$E$75</f>
        <v>0</v>
      </c>
      <c r="F50" s="98">
        <f>'１７空知①・夕張'!$I$75</f>
        <v>0</v>
      </c>
      <c r="G50" s="98">
        <f>'１７空知①・夕張'!$M$75</f>
        <v>0</v>
      </c>
      <c r="H50" s="98">
        <f>'１７空知①・夕張'!$Q$75</f>
        <v>0</v>
      </c>
      <c r="I50" s="99"/>
      <c r="J50" s="100"/>
      <c r="K50" s="98"/>
      <c r="L50" s="100"/>
      <c r="M50" s="98"/>
      <c r="N50" s="100"/>
      <c r="O50" s="98">
        <f t="shared" si="2"/>
        <v>0</v>
      </c>
    </row>
    <row r="51" spans="1:15" ht="18.75" customHeight="1">
      <c r="A51" s="102"/>
      <c r="B51" s="103"/>
      <c r="C51" s="96">
        <f>MOKUJI!C23</f>
        <v>18</v>
      </c>
      <c r="D51" s="141" t="str">
        <f>MOKUJI!E23</f>
        <v>樺戸郡</v>
      </c>
      <c r="E51" s="98">
        <f>'１８樺戸・雨竜'!$E$45</f>
        <v>0</v>
      </c>
      <c r="F51" s="98">
        <f>'１８樺戸・雨竜'!$I$45</f>
        <v>0</v>
      </c>
      <c r="G51" s="98">
        <f>'１８樺戸・雨竜'!$M$45</f>
        <v>0</v>
      </c>
      <c r="H51" s="98">
        <f>'１８樺戸・雨竜'!$Q$45</f>
        <v>0</v>
      </c>
      <c r="I51" s="99"/>
      <c r="J51" s="100"/>
      <c r="K51" s="98"/>
      <c r="L51" s="100"/>
      <c r="M51" s="98"/>
      <c r="N51" s="100"/>
      <c r="O51" s="98">
        <f t="shared" si="2"/>
        <v>0</v>
      </c>
    </row>
    <row r="52" spans="1:15" ht="18.75" customHeight="1">
      <c r="A52" s="104"/>
      <c r="B52" s="103"/>
      <c r="C52" s="96"/>
      <c r="D52" s="97" t="str">
        <f>MOKUJI!$F$23</f>
        <v>雨竜郡</v>
      </c>
      <c r="E52" s="98">
        <f>'１８樺戸・雨竜'!$E$75</f>
        <v>0</v>
      </c>
      <c r="F52" s="98">
        <f>'１８樺戸・雨竜'!$I$75</f>
        <v>0</v>
      </c>
      <c r="G52" s="98">
        <f>'１８樺戸・雨竜'!$M$75</f>
        <v>0</v>
      </c>
      <c r="H52" s="98">
        <f>'１８樺戸・雨竜'!$Q$75</f>
        <v>0</v>
      </c>
      <c r="I52" s="99"/>
      <c r="J52" s="100"/>
      <c r="K52" s="98"/>
      <c r="L52" s="100"/>
      <c r="M52" s="98"/>
      <c r="N52" s="100"/>
      <c r="O52" s="98">
        <f t="shared" si="2"/>
        <v>0</v>
      </c>
    </row>
    <row r="53" spans="1:15" ht="18.75" customHeight="1">
      <c r="A53" s="477" t="s">
        <v>1741</v>
      </c>
      <c r="B53" s="480">
        <f>SUM(O53:O54)</f>
        <v>0</v>
      </c>
      <c r="C53" s="117"/>
      <c r="D53" s="118" t="s">
        <v>1733</v>
      </c>
      <c r="E53" s="129"/>
      <c r="F53" s="142"/>
      <c r="G53" s="129"/>
      <c r="H53" s="129"/>
      <c r="I53" s="143"/>
      <c r="J53" s="120"/>
      <c r="K53" s="119"/>
      <c r="L53" s="120"/>
      <c r="M53" s="119"/>
      <c r="N53" s="120"/>
      <c r="O53" s="119">
        <f>SUM(E53:M53)</f>
        <v>0</v>
      </c>
    </row>
    <row r="54" spans="1:15" ht="18.75" customHeight="1" thickBot="1">
      <c r="A54" s="479"/>
      <c r="B54" s="482"/>
      <c r="C54" s="121"/>
      <c r="D54" s="122" t="s">
        <v>1735</v>
      </c>
      <c r="E54" s="123">
        <f>SUM(E39:E52)</f>
        <v>0</v>
      </c>
      <c r="F54" s="123">
        <f>SUM(F39:F52)</f>
        <v>0</v>
      </c>
      <c r="G54" s="123">
        <f>SUM(G39:G52)</f>
        <v>0</v>
      </c>
      <c r="H54" s="123">
        <f>SUM(H39:H52)</f>
        <v>0</v>
      </c>
      <c r="I54" s="144">
        <f>SUM(I39:I52)</f>
        <v>0</v>
      </c>
      <c r="J54" s="124"/>
      <c r="K54" s="123"/>
      <c r="L54" s="124"/>
      <c r="M54" s="123"/>
      <c r="N54" s="124"/>
      <c r="O54" s="123">
        <f>SUM(E54:M54)</f>
        <v>0</v>
      </c>
    </row>
    <row r="55" spans="1:15" ht="18.75" customHeight="1" thickBot="1">
      <c r="A55" s="138" t="s">
        <v>558</v>
      </c>
      <c r="B55" s="95"/>
      <c r="C55" s="96">
        <f>MOKUJI!C24</f>
        <v>19</v>
      </c>
      <c r="D55" s="97" t="str">
        <f>MOKUJI!E24</f>
        <v>苫小牧市</v>
      </c>
      <c r="E55" s="98">
        <f>'１９苫小牧'!$E$45</f>
        <v>0</v>
      </c>
      <c r="F55" s="98">
        <f>'１９苫小牧'!$I$45</f>
        <v>0</v>
      </c>
      <c r="G55" s="99">
        <f>'１９苫小牧'!$M$45</f>
        <v>0</v>
      </c>
      <c r="H55" s="125">
        <f>'１９苫小牧'!$Q$45</f>
        <v>0</v>
      </c>
      <c r="I55" s="446">
        <v>0</v>
      </c>
      <c r="J55" s="197"/>
      <c r="K55" s="99">
        <f>'１９苫小牧'!$Y$45</f>
        <v>0</v>
      </c>
      <c r="L55" s="145"/>
      <c r="M55" s="146"/>
      <c r="N55" s="145"/>
      <c r="O55" s="146">
        <f>SUM(E55:K55)</f>
        <v>0</v>
      </c>
    </row>
    <row r="56" spans="1:15" ht="18.75" customHeight="1">
      <c r="A56" s="102"/>
      <c r="B56" s="103"/>
      <c r="C56" s="96">
        <f>MOKUJI!C25</f>
        <v>20</v>
      </c>
      <c r="D56" s="97" t="str">
        <f>MOKUJI!E25</f>
        <v>室蘭市</v>
      </c>
      <c r="E56" s="98">
        <f>'２０室蘭'!$E$45</f>
        <v>0</v>
      </c>
      <c r="F56" s="98">
        <f>'２０室蘭'!$I$45</f>
        <v>0</v>
      </c>
      <c r="G56" s="99">
        <f>'２０室蘭'!$M$45</f>
        <v>0</v>
      </c>
      <c r="H56" s="445">
        <f>'２０室蘭'!$Q$45</f>
        <v>0</v>
      </c>
      <c r="I56" s="150">
        <f>'２０室蘭'!$U$45</f>
        <v>0</v>
      </c>
      <c r="J56" s="149"/>
      <c r="K56" s="99"/>
      <c r="L56" s="147"/>
      <c r="M56" s="99">
        <f>'２０室蘭'!$Y$45</f>
        <v>0</v>
      </c>
      <c r="N56" s="100"/>
      <c r="O56" s="98">
        <f>SUM(E56:M56)</f>
        <v>0</v>
      </c>
    </row>
    <row r="57" spans="1:15" ht="18.75" customHeight="1">
      <c r="A57" s="102"/>
      <c r="B57" s="103"/>
      <c r="C57" s="113">
        <f>MOKUJI!C26</f>
        <v>21</v>
      </c>
      <c r="D57" s="114" t="str">
        <f>MOKUJI!E26</f>
        <v>登別市</v>
      </c>
      <c r="E57" s="98">
        <f>'２１登別・伊達・勇払①'!$E$45</f>
        <v>0</v>
      </c>
      <c r="F57" s="98">
        <f>'２１登別・伊達・勇払①'!$I$45</f>
        <v>0</v>
      </c>
      <c r="G57" s="99">
        <f>'２１登別・伊達・勇払①'!$M$45</f>
        <v>0</v>
      </c>
      <c r="H57" s="100">
        <f>'２１登別・伊達・勇払①'!$Q$45</f>
        <v>0</v>
      </c>
      <c r="I57" s="150">
        <f>'２１登別・伊達・勇払①'!$U$45</f>
        <v>0</v>
      </c>
      <c r="J57" s="149"/>
      <c r="K57" s="99"/>
      <c r="L57" s="147"/>
      <c r="M57" s="99">
        <f>'２１登別・伊達・勇払①'!$Y$45</f>
        <v>0</v>
      </c>
      <c r="N57" s="100"/>
      <c r="O57" s="98">
        <f>SUM(E57:M57)</f>
        <v>0</v>
      </c>
    </row>
    <row r="58" spans="1:15" ht="18.75" customHeight="1">
      <c r="A58" s="102"/>
      <c r="B58" s="103"/>
      <c r="C58" s="148"/>
      <c r="D58" s="114" t="str">
        <f>MOKUJI!$F$26</f>
        <v>伊達市</v>
      </c>
      <c r="E58" s="98">
        <f>'２１登別・伊達・勇払①'!$E$75</f>
        <v>0</v>
      </c>
      <c r="F58" s="98">
        <f>'２１登別・伊達・勇払①'!$I$75</f>
        <v>0</v>
      </c>
      <c r="G58" s="98">
        <f>'２１登別・伊達・勇払①'!$M$75</f>
        <v>0</v>
      </c>
      <c r="H58" s="98">
        <f>'２１登別・伊達・勇払①'!$Q$75</f>
        <v>0</v>
      </c>
      <c r="I58" s="150">
        <f>'２１登別・伊達・勇払①'!$U$75</f>
        <v>0</v>
      </c>
      <c r="J58" s="149"/>
      <c r="K58" s="99"/>
      <c r="L58" s="147"/>
      <c r="M58" s="99">
        <f>'２１登別・伊達・勇払①'!$Y$75</f>
        <v>0</v>
      </c>
      <c r="N58" s="100"/>
      <c r="O58" s="98">
        <f>SUM(E58:M58)</f>
        <v>0</v>
      </c>
    </row>
    <row r="59" spans="1:15" ht="18.75" customHeight="1">
      <c r="A59" s="102"/>
      <c r="B59" s="103"/>
      <c r="C59" s="113"/>
      <c r="D59" s="114" t="str">
        <f>MOKUJI!$G$26</f>
        <v>勇払郡①</v>
      </c>
      <c r="E59" s="98">
        <f>'２１登別・伊達・勇払①'!$E$95</f>
        <v>0</v>
      </c>
      <c r="F59" s="98">
        <f>'２１登別・伊達・勇払①'!$I$95</f>
        <v>0</v>
      </c>
      <c r="G59" s="98">
        <f>'２１登別・伊達・勇払①'!$M$95</f>
        <v>0</v>
      </c>
      <c r="H59" s="98">
        <f>'２１登別・伊達・勇払①'!$Q$95</f>
        <v>0</v>
      </c>
      <c r="I59" s="150"/>
      <c r="J59" s="149"/>
      <c r="K59" s="98">
        <f>'２１登別・伊達・勇払①'!$U$95</f>
        <v>0</v>
      </c>
      <c r="L59" s="100"/>
      <c r="M59" s="98"/>
      <c r="N59" s="100"/>
      <c r="O59" s="98">
        <f>SUM(E59:K59)</f>
        <v>0</v>
      </c>
    </row>
    <row r="60" spans="1:15" ht="18.75" customHeight="1">
      <c r="A60" s="151"/>
      <c r="B60" s="152"/>
      <c r="C60" s="113">
        <f>MOKUJI!C27</f>
        <v>22</v>
      </c>
      <c r="D60" s="114" t="str">
        <f>MOKUJI!E27</f>
        <v>白老郡</v>
      </c>
      <c r="E60" s="98">
        <f>'２２白老・有珠・虻田②'!$E$45</f>
        <v>0</v>
      </c>
      <c r="F60" s="98">
        <f>'２２白老・有珠・虻田②'!$I$45</f>
        <v>0</v>
      </c>
      <c r="G60" s="98">
        <f>'２２白老・有珠・虻田②'!$M$45</f>
        <v>0</v>
      </c>
      <c r="H60" s="98">
        <f>'２２白老・有珠・虻田②'!$Q$45</f>
        <v>0</v>
      </c>
      <c r="I60" s="150"/>
      <c r="J60" s="149"/>
      <c r="K60" s="98">
        <f>'２２白老・有珠・虻田②'!$U$45</f>
        <v>0</v>
      </c>
      <c r="L60" s="149"/>
      <c r="M60" s="99">
        <f>'２２白老・有珠・虻田②'!$Y$45</f>
        <v>0</v>
      </c>
      <c r="N60" s="100"/>
      <c r="O60" s="98">
        <f>SUM(E60:M60)</f>
        <v>0</v>
      </c>
    </row>
    <row r="61" spans="1:15" ht="18.75" customHeight="1">
      <c r="A61" s="153"/>
      <c r="B61" s="154"/>
      <c r="C61" s="113"/>
      <c r="D61" s="114" t="str">
        <f>MOKUJI!F27</f>
        <v>有珠郡</v>
      </c>
      <c r="E61" s="98">
        <f>'２２白老・有珠・虻田②'!$E$75</f>
        <v>0</v>
      </c>
      <c r="F61" s="98">
        <f>'２２白老・有珠・虻田②'!$I$75</f>
        <v>0</v>
      </c>
      <c r="G61" s="98">
        <f>'２２白老・有珠・虻田②'!$M$75</f>
        <v>0</v>
      </c>
      <c r="H61" s="98">
        <f>'２２白老・有珠・虻田②'!$Q$75</f>
        <v>0</v>
      </c>
      <c r="I61" s="150"/>
      <c r="J61" s="99"/>
      <c r="K61" s="155"/>
      <c r="L61" s="147"/>
      <c r="M61" s="98">
        <f>'２２白老・有珠・虻田②'!$U$75</f>
        <v>0</v>
      </c>
      <c r="N61" s="100"/>
      <c r="O61" s="98">
        <f>SUM(E61:M61)</f>
        <v>0</v>
      </c>
    </row>
    <row r="62" spans="1:15" ht="18.75" customHeight="1">
      <c r="A62" s="156"/>
      <c r="B62" s="154"/>
      <c r="C62" s="113"/>
      <c r="D62" s="114" t="str">
        <f>MOKUJI!$G$27</f>
        <v>虻田郡②</v>
      </c>
      <c r="E62" s="98">
        <f>'２２白老・有珠・虻田②'!$E$95</f>
        <v>0</v>
      </c>
      <c r="F62" s="98">
        <f>'２２白老・有珠・虻田②'!$I$95</f>
        <v>0</v>
      </c>
      <c r="G62" s="98">
        <f>'２２白老・有珠・虻田②'!$M$95</f>
        <v>0</v>
      </c>
      <c r="H62" s="98">
        <f>'２２白老・有珠・虻田②'!$Q$95</f>
        <v>0</v>
      </c>
      <c r="I62" s="157"/>
      <c r="J62" s="99"/>
      <c r="K62" s="155"/>
      <c r="L62" s="147"/>
      <c r="M62" s="105">
        <f>'２２白老・有珠・虻田②'!$U$95</f>
        <v>0</v>
      </c>
      <c r="N62" s="100"/>
      <c r="O62" s="98">
        <f>SUM(E62:M62)</f>
        <v>0</v>
      </c>
    </row>
    <row r="63" spans="1:15" ht="18.75" customHeight="1">
      <c r="A63" s="477" t="s">
        <v>1742</v>
      </c>
      <c r="B63" s="480">
        <f>SUM(O63:O64)</f>
        <v>0</v>
      </c>
      <c r="C63" s="158"/>
      <c r="D63" s="118" t="s">
        <v>1737</v>
      </c>
      <c r="E63" s="129"/>
      <c r="F63" s="129"/>
      <c r="G63" s="442"/>
      <c r="H63" s="119">
        <f>SUM(H55)</f>
        <v>0</v>
      </c>
      <c r="I63" s="130">
        <f>SUM(I55)</f>
        <v>0</v>
      </c>
      <c r="J63" s="465"/>
      <c r="K63" s="466"/>
      <c r="L63" s="465"/>
      <c r="M63" s="466"/>
      <c r="N63" s="120"/>
      <c r="O63" s="146">
        <f>SUM(E63:M63)</f>
        <v>0</v>
      </c>
    </row>
    <row r="64" spans="1:15" ht="18.75" customHeight="1">
      <c r="A64" s="483"/>
      <c r="B64" s="484"/>
      <c r="C64" s="121"/>
      <c r="D64" s="122" t="s">
        <v>1735</v>
      </c>
      <c r="E64" s="123">
        <f>SUM(E55:E62)</f>
        <v>0</v>
      </c>
      <c r="F64" s="123">
        <f>SUM(F55:F62)</f>
        <v>0</v>
      </c>
      <c r="G64" s="443"/>
      <c r="H64" s="123">
        <f>SUM(H56:H62)</f>
        <v>0</v>
      </c>
      <c r="I64" s="131">
        <f>SUM(I56:I62)</f>
        <v>0</v>
      </c>
      <c r="J64" s="124"/>
      <c r="K64" s="123">
        <f>SUM(K55:K62)</f>
        <v>0</v>
      </c>
      <c r="L64" s="124"/>
      <c r="M64" s="123">
        <f>SUM(M55:M62)</f>
        <v>0</v>
      </c>
      <c r="N64" s="124"/>
      <c r="O64" s="123">
        <f>SUM(E64:M64)</f>
        <v>0</v>
      </c>
    </row>
    <row r="65" spans="1:18" ht="18.75" customHeight="1">
      <c r="A65" s="138" t="s">
        <v>559</v>
      </c>
      <c r="B65" s="95"/>
      <c r="C65" s="96">
        <f>MOKUJI!C28</f>
        <v>23</v>
      </c>
      <c r="D65" s="97" t="str">
        <f>MOKUJI!E28</f>
        <v>沙流郡</v>
      </c>
      <c r="E65" s="98">
        <f>'２３沙流・日高'!$E$45</f>
        <v>0</v>
      </c>
      <c r="F65" s="98">
        <f>'２３沙流・日高'!$I$45</f>
        <v>0</v>
      </c>
      <c r="G65" s="98">
        <f>'２３沙流・日高'!$M$45</f>
        <v>0</v>
      </c>
      <c r="H65" s="98">
        <f>'２３沙流・日高'!$Q$45</f>
        <v>0</v>
      </c>
      <c r="I65" s="147"/>
      <c r="J65" s="147"/>
      <c r="K65" s="98">
        <f>'２３沙流・日高'!$U$45</f>
        <v>0</v>
      </c>
      <c r="L65" s="100"/>
      <c r="M65" s="98"/>
      <c r="N65" s="100"/>
      <c r="O65" s="98">
        <f t="shared" ref="O65:O70" si="3">SUM(E65:K65)</f>
        <v>0</v>
      </c>
    </row>
    <row r="66" spans="1:18" ht="18.75" customHeight="1">
      <c r="A66" s="102"/>
      <c r="B66" s="103"/>
      <c r="C66" s="96"/>
      <c r="D66" s="97" t="str">
        <f>MOKUJI!$F$28</f>
        <v>日高郡</v>
      </c>
      <c r="E66" s="98">
        <f>'２３沙流・日高'!$E$75</f>
        <v>0</v>
      </c>
      <c r="F66" s="98">
        <f>'２３沙流・日高'!$I$75</f>
        <v>0</v>
      </c>
      <c r="G66" s="98">
        <f>'２３沙流・日高'!$M$75</f>
        <v>0</v>
      </c>
      <c r="H66" s="98">
        <f>'２３沙流・日高'!$Q$75</f>
        <v>0</v>
      </c>
      <c r="I66" s="147"/>
      <c r="J66" s="147"/>
      <c r="K66" s="98">
        <f>'２３沙流・日高'!$U$75</f>
        <v>0</v>
      </c>
      <c r="L66" s="100"/>
      <c r="M66" s="98"/>
      <c r="N66" s="100"/>
      <c r="O66" s="98">
        <f t="shared" si="3"/>
        <v>0</v>
      </c>
    </row>
    <row r="67" spans="1:18" ht="18.75" customHeight="1">
      <c r="A67" s="102"/>
      <c r="B67" s="103"/>
      <c r="C67" s="96">
        <f>MOKUJI!C29</f>
        <v>24</v>
      </c>
      <c r="D67" s="97" t="str">
        <f>MOKUJI!E29</f>
        <v>浦河郡</v>
      </c>
      <c r="E67" s="98">
        <f>'２４浦河・様似・幌泉・新冠'!$E$45</f>
        <v>0</v>
      </c>
      <c r="F67" s="98">
        <f>'２４浦河・様似・幌泉・新冠'!$I$45</f>
        <v>0</v>
      </c>
      <c r="G67" s="98">
        <f>'２４浦河・様似・幌泉・新冠'!$M$45</f>
        <v>0</v>
      </c>
      <c r="H67" s="98">
        <f>'２４浦河・様似・幌泉・新冠'!$Q$45</f>
        <v>0</v>
      </c>
      <c r="I67" s="100"/>
      <c r="J67" s="100"/>
      <c r="K67" s="98"/>
      <c r="L67" s="100"/>
      <c r="M67" s="98"/>
      <c r="N67" s="100"/>
      <c r="O67" s="98">
        <f t="shared" si="3"/>
        <v>0</v>
      </c>
    </row>
    <row r="68" spans="1:18" ht="18.75" customHeight="1">
      <c r="A68" s="102"/>
      <c r="B68" s="103"/>
      <c r="C68" s="96"/>
      <c r="D68" s="97" t="str">
        <f>MOKUJI!$F$29</f>
        <v>様似郡</v>
      </c>
      <c r="E68" s="98">
        <f>'２４浦河・様似・幌泉・新冠'!$E$75</f>
        <v>0</v>
      </c>
      <c r="F68" s="98">
        <f>'２４浦河・様似・幌泉・新冠'!$I$75</f>
        <v>0</v>
      </c>
      <c r="G68" s="98">
        <f>'２４浦河・様似・幌泉・新冠'!$M$75</f>
        <v>0</v>
      </c>
      <c r="H68" s="98">
        <f>'２４浦河・様似・幌泉・新冠'!$Q$75</f>
        <v>0</v>
      </c>
      <c r="I68" s="100"/>
      <c r="J68" s="100"/>
      <c r="K68" s="98"/>
      <c r="L68" s="100"/>
      <c r="M68" s="98"/>
      <c r="N68" s="100"/>
      <c r="O68" s="98">
        <f t="shared" si="3"/>
        <v>0</v>
      </c>
    </row>
    <row r="69" spans="1:18" ht="18.75" customHeight="1">
      <c r="A69" s="102"/>
      <c r="B69" s="103"/>
      <c r="C69" s="96"/>
      <c r="D69" s="97" t="str">
        <f>MOKUJI!$G$29</f>
        <v>幌泉郡</v>
      </c>
      <c r="E69" s="98">
        <f>'２４浦河・様似・幌泉・新冠'!$E$95</f>
        <v>0</v>
      </c>
      <c r="F69" s="98">
        <f>'２４浦河・様似・幌泉・新冠'!$I$95</f>
        <v>0</v>
      </c>
      <c r="G69" s="98">
        <f>'２４浦河・様似・幌泉・新冠'!$M$95</f>
        <v>0</v>
      </c>
      <c r="H69" s="98">
        <f>'２４浦河・様似・幌泉・新冠'!$Q$95</f>
        <v>0</v>
      </c>
      <c r="I69" s="100"/>
      <c r="J69" s="100"/>
      <c r="K69" s="98"/>
      <c r="L69" s="100"/>
      <c r="M69" s="98"/>
      <c r="N69" s="100"/>
      <c r="O69" s="98">
        <f t="shared" si="3"/>
        <v>0</v>
      </c>
    </row>
    <row r="70" spans="1:18" ht="18.75" customHeight="1">
      <c r="A70" s="104"/>
      <c r="B70" s="103"/>
      <c r="C70" s="96"/>
      <c r="D70" s="97" t="str">
        <f>MOKUJI!$H$29</f>
        <v>新冠郡</v>
      </c>
      <c r="E70" s="98">
        <f>'２４浦河・様似・幌泉・新冠'!$E$115</f>
        <v>0</v>
      </c>
      <c r="F70" s="98">
        <f>'２４浦河・様似・幌泉・新冠'!$I$115</f>
        <v>0</v>
      </c>
      <c r="G70" s="98">
        <f>'２４浦河・様似・幌泉・新冠'!$M$115</f>
        <v>0</v>
      </c>
      <c r="H70" s="98">
        <f>'２４浦河・様似・幌泉・新冠'!$Q$115</f>
        <v>0</v>
      </c>
      <c r="I70" s="159"/>
      <c r="J70" s="100"/>
      <c r="K70" s="98">
        <f>'２４浦河・様似・幌泉・新冠'!$U$115</f>
        <v>0</v>
      </c>
      <c r="L70" s="100"/>
      <c r="M70" s="98"/>
      <c r="N70" s="100"/>
      <c r="O70" s="98">
        <f t="shared" si="3"/>
        <v>0</v>
      </c>
    </row>
    <row r="71" spans="1:18" ht="18.75" customHeight="1">
      <c r="A71" s="106" t="s">
        <v>1743</v>
      </c>
      <c r="B71" s="107">
        <f>SUM(O71)</f>
        <v>0</v>
      </c>
      <c r="C71" s="87"/>
      <c r="D71" s="88" t="s">
        <v>1735</v>
      </c>
      <c r="E71" s="110">
        <f>SUM(E65:E70)</f>
        <v>0</v>
      </c>
      <c r="F71" s="110">
        <f>SUM(F65:F70)</f>
        <v>0</v>
      </c>
      <c r="G71" s="444"/>
      <c r="H71" s="110">
        <f>SUM(H65:H70)</f>
        <v>0</v>
      </c>
      <c r="I71" s="110"/>
      <c r="J71" s="112"/>
      <c r="K71" s="110">
        <f>SUM(K65:K70)</f>
        <v>0</v>
      </c>
      <c r="L71" s="112"/>
      <c r="M71" s="110"/>
      <c r="N71" s="112"/>
      <c r="O71" s="110">
        <f>SUM(E71:M71)</f>
        <v>0</v>
      </c>
    </row>
    <row r="72" spans="1:18" ht="15" customHeight="1">
      <c r="A72" s="160"/>
      <c r="B72" s="161"/>
      <c r="C72" s="87"/>
      <c r="D72" s="162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</row>
    <row r="73" spans="1:18" s="93" customFormat="1" ht="13.5" customHeight="1" thickBot="1">
      <c r="A73" s="136"/>
      <c r="B73" s="137"/>
      <c r="C73" s="87"/>
      <c r="D73" s="88"/>
      <c r="E73" s="89" t="s">
        <v>549</v>
      </c>
      <c r="F73" s="89" t="s">
        <v>550</v>
      </c>
      <c r="G73" s="89" t="s">
        <v>551</v>
      </c>
      <c r="H73" s="164" t="s">
        <v>552</v>
      </c>
      <c r="I73" s="448"/>
      <c r="J73" s="463" t="s">
        <v>1744</v>
      </c>
      <c r="K73" s="469"/>
      <c r="L73" s="92"/>
      <c r="M73" s="90"/>
      <c r="N73" s="463" t="s">
        <v>553</v>
      </c>
      <c r="O73" s="489"/>
    </row>
    <row r="74" spans="1:18" ht="13.5" customHeight="1" thickBot="1">
      <c r="A74" s="94" t="s">
        <v>560</v>
      </c>
      <c r="B74" s="95"/>
      <c r="C74" s="96">
        <f>MOKUJI!C30</f>
        <v>25</v>
      </c>
      <c r="D74" s="97" t="str">
        <f>MOKUJI!E30</f>
        <v>函館市</v>
      </c>
      <c r="E74" s="98">
        <f>'２５函館市'!$E$45</f>
        <v>0</v>
      </c>
      <c r="F74" s="98">
        <f>'２５函館市'!$I$45</f>
        <v>0</v>
      </c>
      <c r="G74" s="99">
        <f>'２５函館市'!$M$45</f>
        <v>0</v>
      </c>
      <c r="H74" s="125">
        <f>SUM('２５函館市'!Q6:Q21)</f>
        <v>0</v>
      </c>
      <c r="I74" s="447">
        <f>'２５函館市'!$U$45</f>
        <v>0</v>
      </c>
      <c r="J74" s="145"/>
      <c r="K74" s="98">
        <f>'２５函館市'!$Y$45</f>
        <v>0</v>
      </c>
      <c r="L74" s="100"/>
      <c r="M74" s="98"/>
      <c r="N74" s="100"/>
      <c r="O74" s="98">
        <f t="shared" ref="O74:O84" si="4">SUM(E74:K74)</f>
        <v>0</v>
      </c>
    </row>
    <row r="75" spans="1:18" ht="13.5" customHeight="1" thickBot="1">
      <c r="A75" s="94"/>
      <c r="B75" s="95"/>
      <c r="C75" s="96"/>
      <c r="D75" s="97"/>
      <c r="E75" s="98"/>
      <c r="F75" s="98"/>
      <c r="G75" s="99"/>
      <c r="H75" s="166">
        <f>SUM('２５函館市'!Q22:Q35)</f>
        <v>0</v>
      </c>
      <c r="I75" s="99"/>
      <c r="J75" s="100"/>
      <c r="K75" s="98"/>
      <c r="L75" s="100"/>
      <c r="M75" s="98"/>
      <c r="N75" s="100"/>
      <c r="O75" s="98">
        <f t="shared" si="4"/>
        <v>0</v>
      </c>
    </row>
    <row r="76" spans="1:18" ht="13.5" customHeight="1" thickBot="1">
      <c r="A76" s="167"/>
      <c r="B76" s="168"/>
      <c r="C76" s="113">
        <f>MOKUJI!C31</f>
        <v>26</v>
      </c>
      <c r="D76" s="114" t="str">
        <f>MOKUJI!E31</f>
        <v>北斗市</v>
      </c>
      <c r="E76" s="98">
        <f>'２６北斗市・亀田郡'!$E$45</f>
        <v>0</v>
      </c>
      <c r="F76" s="98">
        <f>'２６北斗市・亀田郡'!$I$45</f>
        <v>0</v>
      </c>
      <c r="G76" s="99">
        <f>'２６北斗市・亀田郡'!$M$45</f>
        <v>0</v>
      </c>
      <c r="H76" s="125">
        <f>SUM('２６北斗市・亀田郡'!Q6:Q11)</f>
        <v>0</v>
      </c>
      <c r="I76" s="447">
        <f>'２６北斗市・亀田郡'!$U$45</f>
        <v>0</v>
      </c>
      <c r="J76" s="100"/>
      <c r="K76" s="98">
        <f>'２６北斗市・亀田郡'!$Y$45</f>
        <v>0</v>
      </c>
      <c r="L76" s="100"/>
      <c r="M76" s="98"/>
      <c r="N76" s="100"/>
      <c r="O76" s="98">
        <f t="shared" si="4"/>
        <v>0</v>
      </c>
      <c r="R76" s="127"/>
    </row>
    <row r="77" spans="1:18" ht="13.5" customHeight="1" thickBot="1">
      <c r="A77" s="167"/>
      <c r="B77" s="169"/>
      <c r="C77" s="96"/>
      <c r="D77" s="97"/>
      <c r="E77" s="98"/>
      <c r="F77" s="98"/>
      <c r="G77" s="98"/>
      <c r="H77" s="98">
        <f>SUM('２６北斗市・亀田郡'!Q12:Q13)</f>
        <v>0</v>
      </c>
      <c r="I77" s="99"/>
      <c r="J77" s="100"/>
      <c r="K77" s="98"/>
      <c r="L77" s="100"/>
      <c r="M77" s="98"/>
      <c r="N77" s="100"/>
      <c r="O77" s="98">
        <f t="shared" si="4"/>
        <v>0</v>
      </c>
      <c r="R77" s="127"/>
    </row>
    <row r="78" spans="1:18" ht="13.5" customHeight="1" thickBot="1">
      <c r="A78" s="167"/>
      <c r="B78" s="169"/>
      <c r="C78" s="96"/>
      <c r="D78" s="114" t="str">
        <f>MOKUJI!F31</f>
        <v>亀田郡</v>
      </c>
      <c r="E78" s="98">
        <f>'２６北斗市・亀田郡'!$E$75</f>
        <v>0</v>
      </c>
      <c r="F78" s="98">
        <f>'２６北斗市・亀田郡'!$I$75</f>
        <v>0</v>
      </c>
      <c r="G78" s="99">
        <f>'２６北斗市・亀田郡'!$M$75</f>
        <v>0</v>
      </c>
      <c r="H78" s="125">
        <f>SUM('２６北斗市・亀田郡'!Q49:Q51)</f>
        <v>0</v>
      </c>
      <c r="I78" s="447">
        <f>'２６北斗市・亀田郡'!$U$75</f>
        <v>0</v>
      </c>
      <c r="J78" s="100"/>
      <c r="K78" s="98">
        <f>'２６北斗市・亀田郡'!$Y$75</f>
        <v>0</v>
      </c>
      <c r="L78" s="100"/>
      <c r="M78" s="98"/>
      <c r="N78" s="100"/>
      <c r="O78" s="98">
        <f t="shared" si="4"/>
        <v>0</v>
      </c>
      <c r="R78" s="127"/>
    </row>
    <row r="79" spans="1:18" ht="13.5" customHeight="1">
      <c r="A79" s="167"/>
      <c r="B79" s="169"/>
      <c r="C79" s="96"/>
      <c r="D79" s="97"/>
      <c r="E79" s="98"/>
      <c r="F79" s="98"/>
      <c r="G79" s="98"/>
      <c r="H79" s="98">
        <f>'２６北斗市・亀田郡'!$Q$52</f>
        <v>0</v>
      </c>
      <c r="I79" s="99"/>
      <c r="J79" s="100"/>
      <c r="K79" s="98"/>
      <c r="L79" s="100"/>
      <c r="M79" s="98"/>
      <c r="N79" s="100"/>
      <c r="O79" s="98">
        <f t="shared" si="4"/>
        <v>0</v>
      </c>
      <c r="R79" s="127"/>
    </row>
    <row r="80" spans="1:18" ht="13.5" customHeight="1">
      <c r="A80" s="167"/>
      <c r="B80" s="169"/>
      <c r="C80" s="96">
        <f>MOKUJI!C32</f>
        <v>27</v>
      </c>
      <c r="D80" s="97" t="str">
        <f>MOKUJI!E32</f>
        <v>上磯郡</v>
      </c>
      <c r="E80" s="98">
        <f>'２７上磯'!$E$45</f>
        <v>0</v>
      </c>
      <c r="F80" s="98">
        <f>'２７上磯'!$I$45</f>
        <v>0</v>
      </c>
      <c r="G80" s="99">
        <f>'２７上磯'!$M$45</f>
        <v>0</v>
      </c>
      <c r="H80" s="150">
        <f>'２７上磯'!$Q$45</f>
        <v>0</v>
      </c>
      <c r="I80" s="150"/>
      <c r="J80" s="99"/>
      <c r="K80" s="98">
        <f>'２７上磯'!$Y$45</f>
        <v>0</v>
      </c>
      <c r="L80" s="100"/>
      <c r="M80" s="98"/>
      <c r="N80" s="100"/>
      <c r="O80" s="98">
        <f t="shared" si="4"/>
        <v>0</v>
      </c>
    </row>
    <row r="81" spans="1:15" ht="13.5" customHeight="1">
      <c r="A81" s="167"/>
      <c r="B81" s="169"/>
      <c r="C81" s="96">
        <f>MOKUJI!C33</f>
        <v>28</v>
      </c>
      <c r="D81" s="97" t="str">
        <f>MOKUJI!E33</f>
        <v>松前郡</v>
      </c>
      <c r="E81" s="98">
        <f>'２８松前・茅部'!$E$45</f>
        <v>0</v>
      </c>
      <c r="F81" s="98">
        <f>'２８松前・茅部'!$I$45</f>
        <v>0</v>
      </c>
      <c r="G81" s="98">
        <f>'２８松前・茅部'!$M$45</f>
        <v>0</v>
      </c>
      <c r="H81" s="98">
        <f>'２８松前・茅部'!$Q$45</f>
        <v>0</v>
      </c>
      <c r="I81" s="99"/>
      <c r="J81" s="100"/>
      <c r="K81" s="98">
        <f>'２８松前・茅部'!$U$45</f>
        <v>0</v>
      </c>
      <c r="L81" s="100"/>
      <c r="M81" s="98"/>
      <c r="N81" s="100"/>
      <c r="O81" s="98">
        <f t="shared" si="4"/>
        <v>0</v>
      </c>
    </row>
    <row r="82" spans="1:15" ht="13.5" customHeight="1">
      <c r="A82" s="167"/>
      <c r="B82" s="169"/>
      <c r="C82" s="96"/>
      <c r="D82" s="97" t="str">
        <f>MOKUJI!$F$33</f>
        <v>茅部郡</v>
      </c>
      <c r="E82" s="98">
        <f>'２８松前・茅部'!$E$75</f>
        <v>0</v>
      </c>
      <c r="F82" s="98">
        <f>'２８松前・茅部'!$I$75</f>
        <v>0</v>
      </c>
      <c r="G82" s="98">
        <f>'２８松前・茅部'!$M$75</f>
        <v>0</v>
      </c>
      <c r="H82" s="98">
        <f>'２８松前・茅部'!$Q$75</f>
        <v>0</v>
      </c>
      <c r="I82" s="99"/>
      <c r="J82" s="100"/>
      <c r="K82" s="98">
        <f>'２８松前・茅部'!$U$75</f>
        <v>0</v>
      </c>
      <c r="L82" s="100"/>
      <c r="M82" s="98"/>
      <c r="N82" s="100"/>
      <c r="O82" s="98">
        <f t="shared" si="4"/>
        <v>0</v>
      </c>
    </row>
    <row r="83" spans="1:15" ht="13.5" customHeight="1">
      <c r="A83" s="167"/>
      <c r="B83" s="169"/>
      <c r="C83" s="113">
        <f>MOKUJI!C34</f>
        <v>29</v>
      </c>
      <c r="D83" s="114" t="str">
        <f>MOKUJI!E34</f>
        <v>山越郡</v>
      </c>
      <c r="E83" s="98">
        <f>'２９山越郡・二海郡'!$E$45</f>
        <v>0</v>
      </c>
      <c r="F83" s="98">
        <f>'２９山越郡・二海郡'!$I$45</f>
        <v>0</v>
      </c>
      <c r="G83" s="98">
        <f>'２９山越郡・二海郡'!$M$45</f>
        <v>0</v>
      </c>
      <c r="H83" s="98">
        <f>'２９山越郡・二海郡'!$Q$45</f>
        <v>0</v>
      </c>
      <c r="I83" s="99"/>
      <c r="J83" s="100"/>
      <c r="K83" s="98">
        <f>'２９山越郡・二海郡'!$U$45</f>
        <v>0</v>
      </c>
      <c r="L83" s="100"/>
      <c r="M83" s="98"/>
      <c r="N83" s="100"/>
      <c r="O83" s="98">
        <f t="shared" si="4"/>
        <v>0</v>
      </c>
    </row>
    <row r="84" spans="1:15" ht="13.5" customHeight="1">
      <c r="A84" s="170"/>
      <c r="B84" s="169"/>
      <c r="C84" s="113"/>
      <c r="D84" s="114" t="str">
        <f>MOKUJI!F34</f>
        <v>ニ海郡</v>
      </c>
      <c r="E84" s="98">
        <f>'２９山越郡・二海郡'!$E$75</f>
        <v>0</v>
      </c>
      <c r="F84" s="98">
        <f>'２９山越郡・二海郡'!$I$75</f>
        <v>0</v>
      </c>
      <c r="G84" s="98">
        <f>'２９山越郡・二海郡'!$M$75</f>
        <v>0</v>
      </c>
      <c r="H84" s="98">
        <f>'２９山越郡・二海郡'!$Q$75</f>
        <v>0</v>
      </c>
      <c r="I84" s="98"/>
      <c r="J84" s="100"/>
      <c r="K84" s="98">
        <f>'２９山越郡・二海郡'!$U$75</f>
        <v>0</v>
      </c>
      <c r="L84" s="100"/>
      <c r="M84" s="98"/>
      <c r="N84" s="100"/>
      <c r="O84" s="98">
        <f t="shared" si="4"/>
        <v>0</v>
      </c>
    </row>
    <row r="85" spans="1:15" ht="13.5" customHeight="1">
      <c r="A85" s="477" t="s">
        <v>1745</v>
      </c>
      <c r="B85" s="480">
        <f>SUM(E85:M86)</f>
        <v>0</v>
      </c>
      <c r="C85" s="158"/>
      <c r="D85" s="118" t="s">
        <v>1737</v>
      </c>
      <c r="E85" s="129"/>
      <c r="F85" s="129"/>
      <c r="G85" s="129"/>
      <c r="H85" s="119">
        <f>SUM(H74,H76,H78)</f>
        <v>0</v>
      </c>
      <c r="I85" s="119">
        <f>SUM(I74,I76,I78)</f>
        <v>0</v>
      </c>
      <c r="J85" s="465"/>
      <c r="K85" s="466"/>
      <c r="L85" s="120"/>
      <c r="M85" s="119"/>
      <c r="N85" s="120"/>
      <c r="O85" s="119">
        <f>SUM(E85:M85)</f>
        <v>0</v>
      </c>
    </row>
    <row r="86" spans="1:15" ht="13.5" customHeight="1">
      <c r="A86" s="483"/>
      <c r="B86" s="484"/>
      <c r="C86" s="121"/>
      <c r="D86" s="122" t="s">
        <v>1735</v>
      </c>
      <c r="E86" s="123">
        <f>SUM(E74:E84)</f>
        <v>0</v>
      </c>
      <c r="F86" s="123">
        <f>SUM(F74:F84)</f>
        <v>0</v>
      </c>
      <c r="G86" s="123">
        <f>SUM(G74:G84)</f>
        <v>0</v>
      </c>
      <c r="H86" s="123">
        <f>SUM(H75,H77,H79:H84)</f>
        <v>0</v>
      </c>
      <c r="I86" s="123">
        <f>SUM(I75,I77,I79:I84)</f>
        <v>0</v>
      </c>
      <c r="J86" s="124"/>
      <c r="K86" s="123">
        <f>SUM(K74:K84)</f>
        <v>0</v>
      </c>
      <c r="L86" s="124"/>
      <c r="M86" s="123"/>
      <c r="N86" s="492">
        <f>SUM(D86:L86)</f>
        <v>0</v>
      </c>
      <c r="O86" s="493">
        <f>SUM(E86:M86)</f>
        <v>0</v>
      </c>
    </row>
    <row r="87" spans="1:15" ht="13.5" customHeight="1">
      <c r="A87" s="138" t="s">
        <v>561</v>
      </c>
      <c r="B87" s="95"/>
      <c r="C87" s="96">
        <f>MOKUJI!C35</f>
        <v>30</v>
      </c>
      <c r="D87" s="97" t="str">
        <f>MOKUJI!E35</f>
        <v>桧山郡</v>
      </c>
      <c r="E87" s="98">
        <f>'３０桧山・爾志'!$E$45</f>
        <v>0</v>
      </c>
      <c r="F87" s="98">
        <f>'３０桧山・爾志'!$I$45</f>
        <v>0</v>
      </c>
      <c r="G87" s="98">
        <f>'３０桧山・爾志'!$M$45</f>
        <v>0</v>
      </c>
      <c r="H87" s="98">
        <f>'３０桧山・爾志'!$Q$45</f>
        <v>0</v>
      </c>
      <c r="I87" s="99"/>
      <c r="J87" s="100"/>
      <c r="K87" s="98">
        <f>'３０桧山・爾志'!$U$45</f>
        <v>0</v>
      </c>
      <c r="L87" s="100"/>
      <c r="M87" s="98"/>
      <c r="N87" s="100"/>
      <c r="O87" s="98">
        <f>SUM(E87:K87)</f>
        <v>0</v>
      </c>
    </row>
    <row r="88" spans="1:15" ht="13.5" customHeight="1">
      <c r="A88" s="115"/>
      <c r="B88" s="116"/>
      <c r="C88" s="96"/>
      <c r="D88" s="97" t="str">
        <f>MOKUJI!$F$35</f>
        <v>爾志郡</v>
      </c>
      <c r="E88" s="98">
        <f>'３０桧山・爾志'!$E$75</f>
        <v>0</v>
      </c>
      <c r="F88" s="98">
        <f>'３０桧山・爾志'!$I$75</f>
        <v>0</v>
      </c>
      <c r="G88" s="98">
        <f>'３０桧山・爾志'!$M$75</f>
        <v>0</v>
      </c>
      <c r="H88" s="98">
        <f>'３０桧山・爾志'!$Q$75</f>
        <v>0</v>
      </c>
      <c r="I88" s="99"/>
      <c r="J88" s="100"/>
      <c r="K88" s="98"/>
      <c r="L88" s="100"/>
      <c r="M88" s="98"/>
      <c r="N88" s="100"/>
      <c r="O88" s="98">
        <f>SUM(E88:K88)</f>
        <v>0</v>
      </c>
    </row>
    <row r="89" spans="1:15" ht="13.5" customHeight="1">
      <c r="A89" s="115"/>
      <c r="B89" s="116"/>
      <c r="C89" s="96">
        <f>MOKUJI!K6</f>
        <v>31</v>
      </c>
      <c r="D89" s="97" t="str">
        <f>MOKUJI!M6</f>
        <v>久遠郡</v>
      </c>
      <c r="E89" s="98">
        <f>'３１久遠・瀬棚・奥尻'!$E$45</f>
        <v>0</v>
      </c>
      <c r="F89" s="98">
        <f>'３１久遠・瀬棚・奥尻'!$I$45</f>
        <v>0</v>
      </c>
      <c r="G89" s="98">
        <f>'３１久遠・瀬棚・奥尻'!$M$45</f>
        <v>0</v>
      </c>
      <c r="H89" s="98">
        <f>'３１久遠・瀬棚・奥尻'!$Q$45</f>
        <v>0</v>
      </c>
      <c r="I89" s="99"/>
      <c r="J89" s="100"/>
      <c r="K89" s="98"/>
      <c r="L89" s="100"/>
      <c r="M89" s="98"/>
      <c r="N89" s="100"/>
      <c r="O89" s="98">
        <f>SUM(E89:K89)</f>
        <v>0</v>
      </c>
    </row>
    <row r="90" spans="1:15" ht="13.5" customHeight="1" thickBot="1">
      <c r="A90" s="115"/>
      <c r="B90" s="116"/>
      <c r="C90" s="96"/>
      <c r="D90" s="97" t="str">
        <f>MOKUJI!$N$6</f>
        <v>瀬棚郡</v>
      </c>
      <c r="E90" s="98">
        <f>'３１久遠・瀬棚・奥尻'!$E$75</f>
        <v>0</v>
      </c>
      <c r="F90" s="98">
        <f>'３１久遠・瀬棚・奥尻'!$I$75</f>
        <v>0</v>
      </c>
      <c r="G90" s="98">
        <f>'３１久遠・瀬棚・奥尻'!$M$75</f>
        <v>0</v>
      </c>
      <c r="H90" s="98">
        <f>'３１久遠・瀬棚・奥尻'!$Q$75</f>
        <v>0</v>
      </c>
      <c r="I90" s="99"/>
      <c r="J90" s="100"/>
      <c r="K90" s="98"/>
      <c r="L90" s="100"/>
      <c r="M90" s="98"/>
      <c r="N90" s="100"/>
      <c r="O90" s="98">
        <f>SUM(E90:K90)</f>
        <v>0</v>
      </c>
    </row>
    <row r="91" spans="1:15" ht="13.5" customHeight="1" thickBot="1">
      <c r="A91" s="128"/>
      <c r="B91" s="116"/>
      <c r="C91" s="96"/>
      <c r="D91" s="97" t="str">
        <f>MOKUJI!$O$6</f>
        <v>奥尻郡</v>
      </c>
      <c r="E91" s="98">
        <f>'３１久遠・瀬棚・奥尻'!$E$95</f>
        <v>0</v>
      </c>
      <c r="F91" s="98">
        <f>'３１久遠・瀬棚・奥尻'!$I$95</f>
        <v>0</v>
      </c>
      <c r="G91" s="99">
        <f>'３１久遠・瀬棚・奥尻'!$M$95</f>
        <v>0</v>
      </c>
      <c r="H91" s="125">
        <f>'３１久遠・瀬棚・奥尻'!$Q$95</f>
        <v>0</v>
      </c>
      <c r="I91" s="99"/>
      <c r="J91" s="100"/>
      <c r="K91" s="98"/>
      <c r="L91" s="100"/>
      <c r="M91" s="98"/>
      <c r="N91" s="100"/>
      <c r="O91" s="98">
        <f>SUM(E91:K91)</f>
        <v>0</v>
      </c>
    </row>
    <row r="92" spans="1:15" ht="13.5" customHeight="1">
      <c r="A92" s="477" t="s">
        <v>1746</v>
      </c>
      <c r="B92" s="480">
        <f>SUM(E92:M93)</f>
        <v>0</v>
      </c>
      <c r="C92" s="158"/>
      <c r="D92" s="118" t="s">
        <v>1747</v>
      </c>
      <c r="E92" s="129"/>
      <c r="F92" s="129"/>
      <c r="G92" s="129"/>
      <c r="H92" s="171">
        <f>SUM(H91)</f>
        <v>0</v>
      </c>
      <c r="I92" s="172"/>
      <c r="J92" s="120"/>
      <c r="K92" s="119"/>
      <c r="L92" s="120"/>
      <c r="M92" s="119"/>
      <c r="N92" s="501">
        <f>SUM(D92:L92)</f>
        <v>0</v>
      </c>
      <c r="O92" s="502"/>
    </row>
    <row r="93" spans="1:15" ht="13.5" customHeight="1">
      <c r="A93" s="483"/>
      <c r="B93" s="484"/>
      <c r="C93" s="121"/>
      <c r="D93" s="122" t="s">
        <v>1735</v>
      </c>
      <c r="E93" s="123">
        <f>SUM(E87:E91)</f>
        <v>0</v>
      </c>
      <c r="F93" s="123">
        <f>SUM(F87:F91)</f>
        <v>0</v>
      </c>
      <c r="G93" s="371"/>
      <c r="H93" s="123">
        <f>SUM(H87:H90)</f>
        <v>0</v>
      </c>
      <c r="I93" s="131">
        <f>SUM(I87:I90)</f>
        <v>0</v>
      </c>
      <c r="J93" s="124"/>
      <c r="K93" s="123">
        <f>SUM(K87:K91)</f>
        <v>0</v>
      </c>
      <c r="L93" s="124"/>
      <c r="M93" s="123"/>
      <c r="N93" s="503">
        <f>SUM(D93:L93)</f>
        <v>0</v>
      </c>
      <c r="O93" s="504"/>
    </row>
    <row r="94" spans="1:15" s="93" customFormat="1" ht="13.5" customHeight="1" thickBot="1">
      <c r="A94" s="136"/>
      <c r="B94" s="137"/>
      <c r="C94" s="87"/>
      <c r="D94" s="88"/>
      <c r="E94" s="89" t="s">
        <v>549</v>
      </c>
      <c r="F94" s="89" t="s">
        <v>550</v>
      </c>
      <c r="G94" s="89" t="s">
        <v>551</v>
      </c>
      <c r="H94" s="164" t="s">
        <v>552</v>
      </c>
      <c r="I94" s="165"/>
      <c r="J94" s="463" t="s">
        <v>1748</v>
      </c>
      <c r="K94" s="469"/>
      <c r="L94" s="463"/>
      <c r="M94" s="469"/>
      <c r="N94" s="463" t="s">
        <v>553</v>
      </c>
      <c r="O94" s="489"/>
    </row>
    <row r="95" spans="1:15" ht="13.5" customHeight="1" thickBot="1">
      <c r="A95" s="94" t="s">
        <v>562</v>
      </c>
      <c r="B95" s="95"/>
      <c r="C95" s="96">
        <f>MOKUJI!K7</f>
        <v>32</v>
      </c>
      <c r="D95" s="97" t="str">
        <f>MOKUJI!M7</f>
        <v>旭川市</v>
      </c>
      <c r="E95" s="98">
        <f>'３２旭川市'!$E$45</f>
        <v>0</v>
      </c>
      <c r="F95" s="98">
        <f>'３２旭川市'!$I$45</f>
        <v>0</v>
      </c>
      <c r="G95" s="99">
        <f>'３２旭川市'!$M$45</f>
        <v>0</v>
      </c>
      <c r="H95" s="173">
        <f>'３２旭川市'!$Q$45</f>
        <v>0</v>
      </c>
      <c r="I95" s="125">
        <f>'３２旭川市'!$U$45</f>
        <v>0</v>
      </c>
      <c r="J95" s="99"/>
      <c r="K95" s="98"/>
      <c r="L95" s="100"/>
      <c r="M95" s="98"/>
      <c r="N95" s="100"/>
      <c r="O95" s="98">
        <f>SUM(E95:K95)</f>
        <v>0</v>
      </c>
    </row>
    <row r="96" spans="1:15" ht="13.5" customHeight="1">
      <c r="A96" s="174"/>
      <c r="B96" s="175"/>
      <c r="C96" s="96">
        <f>MOKUJI!K8</f>
        <v>33</v>
      </c>
      <c r="D96" s="97" t="str">
        <f>MOKUJI!M8</f>
        <v>士別市</v>
      </c>
      <c r="E96" s="98">
        <f>'３３士別・名寄・富良野'!$E$45</f>
        <v>0</v>
      </c>
      <c r="F96" s="98">
        <f>'３３士別・名寄・富良野'!$I$45</f>
        <v>0</v>
      </c>
      <c r="G96" s="98">
        <f>'３３士別・名寄・富良野'!$M$45</f>
        <v>0</v>
      </c>
      <c r="H96" s="99">
        <f>'３３士別・名寄・富良野'!$Q$45</f>
        <v>0</v>
      </c>
      <c r="I96" s="150">
        <f>'３３士別・名寄・富良野'!$U$45</f>
        <v>0</v>
      </c>
      <c r="J96" s="147"/>
      <c r="K96" s="98">
        <f>'３３士別・名寄・富良野'!$Y$45</f>
        <v>0</v>
      </c>
      <c r="L96" s="100"/>
      <c r="M96" s="98">
        <f>'３３士別・名寄・富良野'!$Y$75</f>
        <v>0</v>
      </c>
      <c r="N96" s="100"/>
      <c r="O96" s="98">
        <f>SUM(E96:K96)</f>
        <v>0</v>
      </c>
    </row>
    <row r="97" spans="1:17" ht="13.5" customHeight="1">
      <c r="A97" s="174"/>
      <c r="B97" s="175"/>
      <c r="C97" s="96"/>
      <c r="D97" s="97" t="str">
        <f>MOKUJI!$N$8</f>
        <v>名寄市</v>
      </c>
      <c r="E97" s="98">
        <f>'３３士別・名寄・富良野'!$E$75</f>
        <v>0</v>
      </c>
      <c r="F97" s="98">
        <f>'３３士別・名寄・富良野'!$I$75</f>
        <v>0</v>
      </c>
      <c r="G97" s="98">
        <f>'３３士別・名寄・富良野'!$M$75</f>
        <v>0</v>
      </c>
      <c r="H97" s="99">
        <f>'３３士別・名寄・富良野'!$Q$75</f>
        <v>0</v>
      </c>
      <c r="I97" s="150">
        <f>'３３士別・名寄・富良野'!$U$75</f>
        <v>0</v>
      </c>
      <c r="J97" s="100"/>
      <c r="K97" s="155"/>
      <c r="L97" s="147"/>
      <c r="M97" s="98"/>
      <c r="N97" s="100"/>
      <c r="O97" s="98">
        <f>SUM(E97:M97)</f>
        <v>0</v>
      </c>
    </row>
    <row r="98" spans="1:17" ht="13.5" customHeight="1">
      <c r="A98" s="174"/>
      <c r="B98" s="175"/>
      <c r="C98" s="96"/>
      <c r="D98" s="97" t="str">
        <f>MOKUJI!$O$8</f>
        <v>富良野市</v>
      </c>
      <c r="E98" s="98">
        <f>'３３士別・名寄・富良野'!$E$95</f>
        <v>0</v>
      </c>
      <c r="F98" s="98">
        <f>'３３士別・名寄・富良野'!$I$95</f>
        <v>0</v>
      </c>
      <c r="G98" s="98">
        <f>'３３士別・名寄・富良野'!$M$95</f>
        <v>0</v>
      </c>
      <c r="H98" s="99">
        <f>'３３士別・名寄・富良野'!$Q$95</f>
        <v>0</v>
      </c>
      <c r="I98" s="150">
        <f>'３３士別・名寄・富良野'!$U$95</f>
        <v>0</v>
      </c>
      <c r="J98" s="100"/>
      <c r="K98" s="98"/>
      <c r="L98" s="100"/>
      <c r="M98" s="98"/>
      <c r="N98" s="100"/>
      <c r="O98" s="98">
        <f>SUM(E98:K98)</f>
        <v>0</v>
      </c>
    </row>
    <row r="99" spans="1:17" ht="13.5" customHeight="1">
      <c r="A99" s="174"/>
      <c r="B99" s="175"/>
      <c r="C99" s="113">
        <f>MOKUJI!K9</f>
        <v>34</v>
      </c>
      <c r="D99" s="114" t="str">
        <f>MOKUJI!M9</f>
        <v>上川郡①</v>
      </c>
      <c r="E99" s="98">
        <f>'３４上川郡①'!$E$45</f>
        <v>0</v>
      </c>
      <c r="F99" s="98">
        <f>'３４上川郡①'!$I$45</f>
        <v>0</v>
      </c>
      <c r="G99" s="98">
        <f>'３４上川郡①'!$M$45</f>
        <v>0</v>
      </c>
      <c r="H99" s="99">
        <f>'３４上川郡①'!$Q$45</f>
        <v>0</v>
      </c>
      <c r="I99" s="150">
        <f>'３４上川郡①'!$U$45</f>
        <v>0</v>
      </c>
      <c r="J99" s="100"/>
      <c r="K99" s="98">
        <f>'３４上川郡①'!$Y$45</f>
        <v>0</v>
      </c>
      <c r="L99" s="100"/>
      <c r="M99" s="98"/>
      <c r="N99" s="100"/>
      <c r="O99" s="98">
        <f>SUM(E99:K99)</f>
        <v>0</v>
      </c>
    </row>
    <row r="100" spans="1:17" ht="13.5" customHeight="1">
      <c r="A100" s="174"/>
      <c r="B100" s="175"/>
      <c r="C100" s="113">
        <f>MOKUJI!K10</f>
        <v>35</v>
      </c>
      <c r="D100" s="176" t="str">
        <f>MOKUJI!M10</f>
        <v>中川郡①</v>
      </c>
      <c r="E100" s="98">
        <f>'３５中川①・勇払②・空知②'!$E$45</f>
        <v>0</v>
      </c>
      <c r="F100" s="98">
        <f>'３５中川①・勇払②・空知②'!$I$45</f>
        <v>0</v>
      </c>
      <c r="G100" s="98">
        <f>'３５中川①・勇払②・空知②'!$M$45</f>
        <v>0</v>
      </c>
      <c r="H100" s="99">
        <f>'３５中川①・勇払②・空知②'!$Q$45</f>
        <v>0</v>
      </c>
      <c r="I100" s="150"/>
      <c r="J100" s="100"/>
      <c r="K100" s="155"/>
      <c r="L100" s="147"/>
      <c r="M100" s="98"/>
      <c r="N100" s="100"/>
      <c r="O100" s="98">
        <f>SUM(E100:M100)</f>
        <v>0</v>
      </c>
    </row>
    <row r="101" spans="1:17" ht="13.5" customHeight="1">
      <c r="A101" s="174"/>
      <c r="B101" s="175"/>
      <c r="C101" s="113"/>
      <c r="D101" s="114" t="str">
        <f>MOKUJI!$N$10</f>
        <v>勇払郡②</v>
      </c>
      <c r="E101" s="98">
        <f>'３５中川①・勇払②・空知②'!$E$75</f>
        <v>0</v>
      </c>
      <c r="F101" s="98">
        <f>'３５中川①・勇払②・空知②'!$I$75</f>
        <v>0</v>
      </c>
      <c r="G101" s="98">
        <f>'３５中川①・勇払②・空知②'!$M$75</f>
        <v>0</v>
      </c>
      <c r="H101" s="99">
        <f>'３５中川①・勇払②・空知②'!$Q$75</f>
        <v>0</v>
      </c>
      <c r="I101" s="150"/>
      <c r="J101" s="100"/>
      <c r="K101" s="98"/>
      <c r="L101" s="100"/>
      <c r="M101" s="98"/>
      <c r="N101" s="100"/>
      <c r="O101" s="98">
        <f>SUM(E101:K101)</f>
        <v>0</v>
      </c>
    </row>
    <row r="102" spans="1:17" ht="13.5" customHeight="1">
      <c r="A102" s="177"/>
      <c r="B102" s="175"/>
      <c r="C102" s="113"/>
      <c r="D102" s="114" t="str">
        <f>MOKUJI!$O$10</f>
        <v>空知郡②</v>
      </c>
      <c r="E102" s="98">
        <f>'３５中川①・勇払②・空知②'!$E$95</f>
        <v>0</v>
      </c>
      <c r="F102" s="98">
        <f>'３５中川①・勇払②・空知②'!$I$95</f>
        <v>0</v>
      </c>
      <c r="G102" s="98">
        <f>'３５中川①・勇払②・空知②'!$M$95</f>
        <v>0</v>
      </c>
      <c r="H102" s="99">
        <f>'３５中川①・勇払②・空知②'!$Q$95</f>
        <v>0</v>
      </c>
      <c r="I102" s="157">
        <f>'３５中川①・勇払②・空知②'!$U$95</f>
        <v>0</v>
      </c>
      <c r="J102" s="100"/>
      <c r="K102" s="98"/>
      <c r="L102" s="100"/>
      <c r="M102" s="98"/>
      <c r="N102" s="100"/>
      <c r="O102" s="98">
        <f>SUM(E102:K102)</f>
        <v>0</v>
      </c>
    </row>
    <row r="103" spans="1:17" ht="13.5" customHeight="1">
      <c r="A103" s="477" t="s">
        <v>1749</v>
      </c>
      <c r="B103" s="480">
        <f>SUM(E103:M104)</f>
        <v>0</v>
      </c>
      <c r="C103" s="158"/>
      <c r="D103" s="118" t="s">
        <v>1737</v>
      </c>
      <c r="E103" s="129"/>
      <c r="F103" s="129"/>
      <c r="G103" s="129"/>
      <c r="H103" s="119">
        <f>SUM(H95)</f>
        <v>0</v>
      </c>
      <c r="I103" s="130">
        <f>SUM(I95)</f>
        <v>0</v>
      </c>
      <c r="J103" s="465"/>
      <c r="K103" s="466"/>
      <c r="L103" s="120"/>
      <c r="M103" s="119"/>
      <c r="N103" s="501">
        <f>SUM(D103:L103)</f>
        <v>0</v>
      </c>
      <c r="O103" s="502"/>
    </row>
    <row r="104" spans="1:17" ht="13.5" customHeight="1">
      <c r="A104" s="483"/>
      <c r="B104" s="484"/>
      <c r="C104" s="121"/>
      <c r="D104" s="122" t="s">
        <v>1735</v>
      </c>
      <c r="E104" s="123">
        <f>SUM(E95:E102)</f>
        <v>0</v>
      </c>
      <c r="F104" s="123">
        <f>SUM(F95:F102)</f>
        <v>0</v>
      </c>
      <c r="G104" s="371"/>
      <c r="H104" s="123">
        <f>SUM(H96:H102)</f>
        <v>0</v>
      </c>
      <c r="I104" s="131">
        <f>SUM(I96:I102)</f>
        <v>0</v>
      </c>
      <c r="J104" s="124"/>
      <c r="K104" s="123">
        <f>SUM(K95:K102)</f>
        <v>0</v>
      </c>
      <c r="L104" s="124"/>
      <c r="M104" s="123">
        <f>SUM(M95:M102)</f>
        <v>0</v>
      </c>
      <c r="N104" s="492">
        <f>SUM(D104:L104)</f>
        <v>0</v>
      </c>
      <c r="O104" s="493">
        <f>SUM(E104:M104)</f>
        <v>0</v>
      </c>
    </row>
    <row r="105" spans="1:17" s="93" customFormat="1" ht="13.5" customHeight="1">
      <c r="A105" s="136"/>
      <c r="B105" s="137"/>
      <c r="C105" s="87"/>
      <c r="D105" s="88"/>
      <c r="E105" s="89" t="s">
        <v>549</v>
      </c>
      <c r="F105" s="89" t="s">
        <v>550</v>
      </c>
      <c r="G105" s="89" t="s">
        <v>551</v>
      </c>
      <c r="H105" s="90" t="s">
        <v>552</v>
      </c>
      <c r="I105" s="91"/>
      <c r="J105" s="463" t="s">
        <v>1750</v>
      </c>
      <c r="K105" s="469"/>
      <c r="L105" s="178"/>
      <c r="M105" s="90"/>
      <c r="N105" s="463" t="s">
        <v>553</v>
      </c>
      <c r="O105" s="489"/>
    </row>
    <row r="106" spans="1:17" s="93" customFormat="1" ht="13.5" customHeight="1">
      <c r="A106" s="94" t="s">
        <v>563</v>
      </c>
      <c r="B106" s="95"/>
      <c r="C106" s="96">
        <f>MOKUJI!K11</f>
        <v>36</v>
      </c>
      <c r="D106" s="97" t="str">
        <f>MOKUJI!M11</f>
        <v>留萌市</v>
      </c>
      <c r="E106" s="179">
        <f>'３６留萌市・増毛郡'!$E$45</f>
        <v>0</v>
      </c>
      <c r="F106" s="179">
        <f>'３６留萌市・増毛郡'!$I$45</f>
        <v>0</v>
      </c>
      <c r="G106" s="179">
        <f>'３６留萌市・増毛郡'!$M$45</f>
        <v>0</v>
      </c>
      <c r="H106" s="180">
        <f>'３６留萌市・増毛郡'!$Q$45</f>
        <v>0</v>
      </c>
      <c r="I106" s="180">
        <f>'３６留萌市・増毛郡'!$U$45</f>
        <v>0</v>
      </c>
      <c r="J106" s="181"/>
      <c r="K106" s="180">
        <f>'３６留萌市・増毛郡'!$Y$45</f>
        <v>0</v>
      </c>
      <c r="L106" s="182"/>
      <c r="M106" s="180"/>
      <c r="N106" s="182"/>
      <c r="O106" s="180">
        <f t="shared" ref="O106:O111" si="5">SUM(E106:K106)</f>
        <v>0</v>
      </c>
      <c r="Q106" s="183"/>
    </row>
    <row r="107" spans="1:17" s="93" customFormat="1" ht="13.5" customHeight="1">
      <c r="A107" s="102"/>
      <c r="B107" s="103"/>
      <c r="C107" s="96"/>
      <c r="D107" s="97" t="str">
        <f>MOKUJI!$N$11</f>
        <v>増毛郡</v>
      </c>
      <c r="E107" s="179">
        <f>'３６留萌市・増毛郡'!$E$75</f>
        <v>0</v>
      </c>
      <c r="F107" s="179">
        <f>'３６留萌市・増毛郡'!$I$75</f>
        <v>0</v>
      </c>
      <c r="G107" s="179">
        <f>'３６留萌市・増毛郡'!$M$75</f>
        <v>0</v>
      </c>
      <c r="H107" s="180">
        <f>'３６留萌市・増毛郡'!$Q$75</f>
        <v>0</v>
      </c>
      <c r="I107" s="182"/>
      <c r="J107" s="182"/>
      <c r="K107" s="180">
        <f>'３６留萌市・増毛郡'!$U$75</f>
        <v>0</v>
      </c>
      <c r="L107" s="182"/>
      <c r="M107" s="180"/>
      <c r="N107" s="182"/>
      <c r="O107" s="180">
        <f t="shared" si="5"/>
        <v>0</v>
      </c>
      <c r="Q107" s="183"/>
    </row>
    <row r="108" spans="1:17" s="93" customFormat="1" ht="13.5" customHeight="1" thickBot="1">
      <c r="A108" s="102"/>
      <c r="B108" s="103"/>
      <c r="C108" s="148">
        <f>MOKUJI!K12</f>
        <v>37</v>
      </c>
      <c r="D108" s="114" t="str">
        <f>MOKUJI!M12</f>
        <v>留萌郡</v>
      </c>
      <c r="E108" s="179">
        <f>'３７留萌・苫前・天塩①'!$E$45</f>
        <v>0</v>
      </c>
      <c r="F108" s="179">
        <f>'３７留萌・苫前・天塩①'!$I$45</f>
        <v>0</v>
      </c>
      <c r="G108" s="179">
        <f>'３７留萌・苫前・天塩①'!$M$45</f>
        <v>0</v>
      </c>
      <c r="H108" s="180">
        <f>'３７留萌・苫前・天塩①'!$Q$45</f>
        <v>0</v>
      </c>
      <c r="I108" s="182"/>
      <c r="J108" s="182"/>
      <c r="K108" s="180">
        <f>'３７留萌・苫前・天塩①'!$U$45</f>
        <v>0</v>
      </c>
      <c r="L108" s="182"/>
      <c r="M108" s="180"/>
      <c r="N108" s="182"/>
      <c r="O108" s="180">
        <f t="shared" si="5"/>
        <v>0</v>
      </c>
      <c r="Q108" s="184"/>
    </row>
    <row r="109" spans="1:17" s="93" customFormat="1" ht="13.5" customHeight="1" thickBot="1">
      <c r="A109" s="102"/>
      <c r="B109" s="103"/>
      <c r="C109" s="113"/>
      <c r="D109" s="114" t="str">
        <f>MOKUJI!$N$12</f>
        <v>苫前郡</v>
      </c>
      <c r="E109" s="179">
        <f>'３７留萌・苫前・天塩①'!$E$75</f>
        <v>0</v>
      </c>
      <c r="F109" s="179">
        <f>'３７留萌・苫前・天塩①'!$I$75</f>
        <v>0</v>
      </c>
      <c r="G109" s="185">
        <f>'３７留萌・苫前・天塩①'!$M$75</f>
        <v>0</v>
      </c>
      <c r="H109" s="186">
        <f>SUM('３７留萌・苫前・天塩①'!Q52:Q53)</f>
        <v>0</v>
      </c>
      <c r="I109" s="187"/>
      <c r="J109" s="182"/>
      <c r="K109" s="180"/>
      <c r="L109" s="182"/>
      <c r="M109" s="180"/>
      <c r="N109" s="182"/>
      <c r="O109" s="180">
        <f t="shared" si="5"/>
        <v>0</v>
      </c>
      <c r="Q109" s="184"/>
    </row>
    <row r="110" spans="1:17" s="93" customFormat="1" ht="13.5" customHeight="1">
      <c r="A110" s="102"/>
      <c r="B110" s="103"/>
      <c r="C110" s="113"/>
      <c r="D110" s="114"/>
      <c r="E110" s="179"/>
      <c r="F110" s="179"/>
      <c r="G110" s="185"/>
      <c r="H110" s="188">
        <f>SUM('３７留萌・苫前・天塩①'!Q49:Q51,'３７留萌・苫前・天塩①'!Q54:Q58)</f>
        <v>0</v>
      </c>
      <c r="I110" s="187"/>
      <c r="J110" s="182"/>
      <c r="K110" s="180">
        <f>'３７留萌・苫前・天塩①'!U75</f>
        <v>0</v>
      </c>
      <c r="L110" s="182"/>
      <c r="M110" s="180"/>
      <c r="N110" s="182"/>
      <c r="O110" s="180">
        <f t="shared" si="5"/>
        <v>0</v>
      </c>
      <c r="Q110" s="184"/>
    </row>
    <row r="111" spans="1:17" s="93" customFormat="1" ht="13.5" customHeight="1">
      <c r="A111" s="104"/>
      <c r="B111" s="103"/>
      <c r="C111" s="113"/>
      <c r="D111" s="114" t="str">
        <f>MOKUJI!$O$12</f>
        <v>天塩郡①</v>
      </c>
      <c r="E111" s="179">
        <f>'３７留萌・苫前・天塩①'!$E$95</f>
        <v>0</v>
      </c>
      <c r="F111" s="179">
        <f>'３７留萌・苫前・天塩①'!$I$95</f>
        <v>0</v>
      </c>
      <c r="G111" s="179">
        <f>'３７留萌・苫前・天塩①'!$M$95</f>
        <v>0</v>
      </c>
      <c r="H111" s="180">
        <f>'３７留萌・苫前・天塩①'!$Q$95</f>
        <v>0</v>
      </c>
      <c r="I111" s="189"/>
      <c r="J111" s="182"/>
      <c r="K111" s="180">
        <f>'３７留萌・苫前・天塩①'!$U$95</f>
        <v>0</v>
      </c>
      <c r="L111" s="182"/>
      <c r="M111" s="180"/>
      <c r="N111" s="182"/>
      <c r="O111" s="180">
        <f t="shared" si="5"/>
        <v>0</v>
      </c>
      <c r="Q111" s="184"/>
    </row>
    <row r="112" spans="1:17" ht="13.5" customHeight="1">
      <c r="A112" s="477" t="s">
        <v>1751</v>
      </c>
      <c r="B112" s="480">
        <f>SUM(E112:M113)</f>
        <v>0</v>
      </c>
      <c r="C112" s="158"/>
      <c r="D112" s="118" t="s">
        <v>1747</v>
      </c>
      <c r="E112" s="129"/>
      <c r="F112" s="129"/>
      <c r="G112" s="129"/>
      <c r="H112" s="130">
        <f>SUM(H109)</f>
        <v>0</v>
      </c>
      <c r="I112" s="190"/>
      <c r="J112" s="465"/>
      <c r="K112" s="466"/>
      <c r="L112" s="120"/>
      <c r="M112" s="119"/>
      <c r="N112" s="490">
        <f>SUM(D112:L112)</f>
        <v>0</v>
      </c>
      <c r="O112" s="491">
        <f>SUM(E112:M112)</f>
        <v>0</v>
      </c>
    </row>
    <row r="113" spans="1:17" ht="13.5" customHeight="1">
      <c r="A113" s="483"/>
      <c r="B113" s="484"/>
      <c r="C113" s="121"/>
      <c r="D113" s="122" t="s">
        <v>1735</v>
      </c>
      <c r="E113" s="123">
        <f>SUM(E106:E111)</f>
        <v>0</v>
      </c>
      <c r="F113" s="123">
        <f>SUM(F106:F111)</f>
        <v>0</v>
      </c>
      <c r="G113" s="371"/>
      <c r="H113" s="123">
        <f>SUM(H106:H108,H110:H111)</f>
        <v>0</v>
      </c>
      <c r="I113" s="131">
        <f>SUM(I106)</f>
        <v>0</v>
      </c>
      <c r="J113" s="124"/>
      <c r="K113" s="123">
        <f>SUM(K106:K111)</f>
        <v>0</v>
      </c>
      <c r="L113" s="124"/>
      <c r="M113" s="123"/>
      <c r="N113" s="492">
        <f>SUM(D113:L113)</f>
        <v>0</v>
      </c>
      <c r="O113" s="493">
        <f>SUM(E113:M113)</f>
        <v>0</v>
      </c>
    </row>
    <row r="114" spans="1:17" s="93" customFormat="1" ht="13.5" customHeight="1">
      <c r="A114" s="136"/>
      <c r="B114" s="137"/>
      <c r="C114" s="87"/>
      <c r="D114" s="88"/>
      <c r="E114" s="89" t="s">
        <v>549</v>
      </c>
      <c r="F114" s="89" t="s">
        <v>550</v>
      </c>
      <c r="G114" s="89" t="s">
        <v>551</v>
      </c>
      <c r="H114" s="90" t="s">
        <v>552</v>
      </c>
      <c r="I114" s="91"/>
      <c r="J114" s="463" t="s">
        <v>1752</v>
      </c>
      <c r="K114" s="469"/>
      <c r="L114" s="178"/>
      <c r="M114" s="90"/>
      <c r="N114" s="463" t="s">
        <v>553</v>
      </c>
      <c r="O114" s="489"/>
    </row>
    <row r="115" spans="1:17" ht="13.5" customHeight="1">
      <c r="A115" s="94" t="s">
        <v>564</v>
      </c>
      <c r="B115" s="95"/>
      <c r="C115" s="96">
        <f>MOKUJI!K13</f>
        <v>38</v>
      </c>
      <c r="D115" s="97" t="str">
        <f>MOKUJI!M13</f>
        <v>稚内市</v>
      </c>
      <c r="E115" s="98">
        <f>'３８稚内・枝幸'!$E$45</f>
        <v>0</v>
      </c>
      <c r="F115" s="98">
        <f>'３８稚内・枝幸'!$I$45</f>
        <v>0</v>
      </c>
      <c r="G115" s="98">
        <f>'３８稚内・枝幸'!$M$45</f>
        <v>0</v>
      </c>
      <c r="H115" s="98">
        <f>'３８稚内・枝幸'!$Q$45</f>
        <v>0</v>
      </c>
      <c r="I115" s="98">
        <f>'３８稚内・枝幸'!$U$45</f>
        <v>0</v>
      </c>
      <c r="J115" s="145"/>
      <c r="K115" s="99">
        <f>'３８稚内・枝幸'!$Y$45</f>
        <v>0</v>
      </c>
      <c r="L115" s="100"/>
      <c r="M115" s="98"/>
      <c r="N115" s="100"/>
      <c r="O115" s="180">
        <f t="shared" ref="O115:O120" si="6">SUM(E115:K115)</f>
        <v>0</v>
      </c>
      <c r="Q115" s="183"/>
    </row>
    <row r="116" spans="1:17" ht="13.5" customHeight="1">
      <c r="A116" s="115"/>
      <c r="B116" s="116"/>
      <c r="C116" s="96"/>
      <c r="D116" s="97" t="str">
        <f>MOKUJI!$N$13</f>
        <v>枝幸郡</v>
      </c>
      <c r="E116" s="98">
        <f>'３８稚内・枝幸'!$E$75</f>
        <v>0</v>
      </c>
      <c r="F116" s="98">
        <f>'３８稚内・枝幸'!$I$75</f>
        <v>0</v>
      </c>
      <c r="G116" s="98">
        <f>'３８稚内・枝幸'!$M$75</f>
        <v>0</v>
      </c>
      <c r="H116" s="98">
        <f>'３８稚内・枝幸'!$Q$75</f>
        <v>0</v>
      </c>
      <c r="I116" s="99"/>
      <c r="J116" s="100"/>
      <c r="K116" s="98">
        <f>'３８稚内・枝幸'!$U$75</f>
        <v>0</v>
      </c>
      <c r="L116" s="100"/>
      <c r="M116" s="98"/>
      <c r="N116" s="100"/>
      <c r="O116" s="180">
        <f t="shared" si="6"/>
        <v>0</v>
      </c>
      <c r="Q116" s="183"/>
    </row>
    <row r="117" spans="1:17" ht="13.5" customHeight="1">
      <c r="A117" s="115"/>
      <c r="B117" s="116"/>
      <c r="C117" s="113">
        <f>MOKUJI!K14</f>
        <v>39</v>
      </c>
      <c r="D117" s="114" t="str">
        <f>MOKUJI!M14</f>
        <v>天塩郡②</v>
      </c>
      <c r="E117" s="98">
        <f>'３９天塩②・宗谷・利尻・礼文'!$E$45</f>
        <v>0</v>
      </c>
      <c r="F117" s="98"/>
      <c r="G117" s="98">
        <f>'３９天塩②・宗谷・利尻・礼文'!$M$45</f>
        <v>0</v>
      </c>
      <c r="H117" s="98">
        <f>'３９天塩②・宗谷・利尻・礼文'!$Q$45</f>
        <v>0</v>
      </c>
      <c r="I117" s="99"/>
      <c r="J117" s="100"/>
      <c r="K117" s="98">
        <f>'３９天塩②・宗谷・利尻・礼文'!$U$45</f>
        <v>0</v>
      </c>
      <c r="L117" s="100"/>
      <c r="M117" s="98"/>
      <c r="N117" s="100"/>
      <c r="O117" s="180">
        <f t="shared" si="6"/>
        <v>0</v>
      </c>
      <c r="Q117" s="183"/>
    </row>
    <row r="118" spans="1:17" ht="13.5" customHeight="1" thickBot="1">
      <c r="A118" s="115"/>
      <c r="B118" s="116"/>
      <c r="C118" s="113"/>
      <c r="D118" s="114" t="str">
        <f>MOKUJI!$N$14</f>
        <v>宗谷郡</v>
      </c>
      <c r="E118" s="98">
        <f>'３９天塩②・宗谷・利尻・礼文'!$E$75</f>
        <v>0</v>
      </c>
      <c r="F118" s="98">
        <f>'３９天塩②・宗谷・利尻・礼文'!$I$75</f>
        <v>0</v>
      </c>
      <c r="G118" s="98">
        <f>'３９天塩②・宗谷・利尻・礼文'!$M$75</f>
        <v>0</v>
      </c>
      <c r="H118" s="98">
        <f>'３９天塩②・宗谷・利尻・礼文'!$Q$75</f>
        <v>0</v>
      </c>
      <c r="I118" s="99"/>
      <c r="J118" s="100"/>
      <c r="K118" s="98">
        <f>'３９天塩②・宗谷・利尻・礼文'!$U$75</f>
        <v>0</v>
      </c>
      <c r="L118" s="100"/>
      <c r="M118" s="98"/>
      <c r="N118" s="100"/>
      <c r="O118" s="180">
        <f t="shared" si="6"/>
        <v>0</v>
      </c>
      <c r="Q118" s="183"/>
    </row>
    <row r="119" spans="1:17" ht="13.5" customHeight="1" thickBot="1">
      <c r="A119" s="115"/>
      <c r="B119" s="116"/>
      <c r="C119" s="113"/>
      <c r="D119" s="114" t="str">
        <f>MOKUJI!$O$14</f>
        <v>利尻郡</v>
      </c>
      <c r="E119" s="98">
        <f>'３９天塩②・宗谷・利尻・礼文'!$E$95</f>
        <v>0</v>
      </c>
      <c r="F119" s="98">
        <f>'３９天塩②・宗谷・利尻・礼文'!$I$95</f>
        <v>0</v>
      </c>
      <c r="G119" s="99">
        <f>'３９天塩②・宗谷・利尻・礼文'!$M$95</f>
        <v>0</v>
      </c>
      <c r="H119" s="125">
        <f>'３９天塩②・宗谷・利尻・礼文'!$Q$95</f>
        <v>0</v>
      </c>
      <c r="I119" s="99"/>
      <c r="J119" s="173"/>
      <c r="K119" s="226">
        <f>'３９天塩②・宗谷・利尻・礼文'!U95</f>
        <v>0</v>
      </c>
      <c r="L119" s="99"/>
      <c r="M119" s="98"/>
      <c r="N119" s="100"/>
      <c r="O119" s="180">
        <f t="shared" si="6"/>
        <v>0</v>
      </c>
      <c r="Q119" s="183"/>
    </row>
    <row r="120" spans="1:17" ht="13.5" customHeight="1" thickBot="1">
      <c r="A120" s="128"/>
      <c r="B120" s="116"/>
      <c r="C120" s="113"/>
      <c r="D120" s="114" t="str">
        <f>MOKUJI!$P$14</f>
        <v>礼文郡</v>
      </c>
      <c r="E120" s="98">
        <f>'３９天塩②・宗谷・利尻・礼文'!$E$115</f>
        <v>0</v>
      </c>
      <c r="F120" s="98">
        <f>'３９天塩②・宗谷・利尻・礼文'!$I$115</f>
        <v>0</v>
      </c>
      <c r="G120" s="99">
        <f>'３９天塩②・宗谷・利尻・礼文'!$M$115</f>
        <v>0</v>
      </c>
      <c r="H120" s="125">
        <f>'３９天塩②・宗谷・利尻・礼文'!$Q$115</f>
        <v>0</v>
      </c>
      <c r="I120" s="99"/>
      <c r="J120" s="487">
        <f>'３９天塩②・宗谷・利尻・礼文'!$U$115</f>
        <v>0</v>
      </c>
      <c r="K120" s="488"/>
      <c r="L120" s="99"/>
      <c r="M120" s="98"/>
      <c r="N120" s="100"/>
      <c r="O120" s="180">
        <f t="shared" si="6"/>
        <v>0</v>
      </c>
      <c r="Q120" s="183"/>
    </row>
    <row r="121" spans="1:17" ht="13.5" customHeight="1">
      <c r="A121" s="477" t="s">
        <v>1753</v>
      </c>
      <c r="B121" s="480">
        <f>SUM(E121:M122)</f>
        <v>0</v>
      </c>
      <c r="C121" s="158"/>
      <c r="D121" s="118" t="s">
        <v>1747</v>
      </c>
      <c r="E121" s="129"/>
      <c r="F121" s="129"/>
      <c r="G121" s="129"/>
      <c r="H121" s="171">
        <f>SUM(H119:H120)</f>
        <v>0</v>
      </c>
      <c r="I121" s="172"/>
      <c r="J121" s="467"/>
      <c r="K121" s="468"/>
      <c r="L121" s="120"/>
      <c r="M121" s="119"/>
      <c r="N121" s="490">
        <f>SUM(D121:L121)</f>
        <v>0</v>
      </c>
      <c r="O121" s="491">
        <f>SUM(E121:M121)</f>
        <v>0</v>
      </c>
    </row>
    <row r="122" spans="1:17" ht="13.5" customHeight="1">
      <c r="A122" s="483"/>
      <c r="B122" s="484"/>
      <c r="C122" s="121"/>
      <c r="D122" s="122" t="s">
        <v>1735</v>
      </c>
      <c r="E122" s="123">
        <f>SUM(E115:E120)</f>
        <v>0</v>
      </c>
      <c r="F122" s="123">
        <f>SUM(F115:F120)</f>
        <v>0</v>
      </c>
      <c r="G122" s="371"/>
      <c r="H122" s="123">
        <f>SUM(H115:H118)</f>
        <v>0</v>
      </c>
      <c r="I122" s="131">
        <f>SUM(I115)</f>
        <v>0</v>
      </c>
      <c r="J122" s="124"/>
      <c r="K122" s="123">
        <f>SUM(J115:K121)</f>
        <v>0</v>
      </c>
      <c r="L122" s="124"/>
      <c r="M122" s="123"/>
      <c r="N122" s="492">
        <f>SUM(D122:L122)</f>
        <v>0</v>
      </c>
      <c r="O122" s="493">
        <f>SUM(E122:M122)</f>
        <v>0</v>
      </c>
    </row>
    <row r="123" spans="1:17" ht="15" customHeight="1">
      <c r="A123" s="160"/>
      <c r="B123" s="191"/>
      <c r="C123" s="87"/>
      <c r="D123" s="162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</row>
    <row r="124" spans="1:17" s="93" customFormat="1" ht="16" customHeight="1">
      <c r="A124" s="136"/>
      <c r="B124" s="137"/>
      <c r="C124" s="87"/>
      <c r="D124" s="88"/>
      <c r="E124" s="89" t="s">
        <v>549</v>
      </c>
      <c r="F124" s="89" t="s">
        <v>550</v>
      </c>
      <c r="G124" s="89" t="s">
        <v>551</v>
      </c>
      <c r="H124" s="90" t="s">
        <v>552</v>
      </c>
      <c r="I124" s="91"/>
      <c r="J124" s="463" t="s">
        <v>1754</v>
      </c>
      <c r="K124" s="469"/>
      <c r="L124" s="463"/>
      <c r="M124" s="469"/>
      <c r="N124" s="463" t="s">
        <v>553</v>
      </c>
      <c r="O124" s="489"/>
    </row>
    <row r="125" spans="1:17" ht="16" customHeight="1">
      <c r="A125" s="192" t="s">
        <v>565</v>
      </c>
      <c r="B125" s="193"/>
      <c r="C125" s="194">
        <f>MOKUJI!K15</f>
        <v>40</v>
      </c>
      <c r="D125" s="97" t="str">
        <f>MOKUJI!M15</f>
        <v>北見市</v>
      </c>
      <c r="E125" s="98">
        <f>'４０北見・網走・紋別・網走郡'!$E$45</f>
        <v>0</v>
      </c>
      <c r="F125" s="98">
        <f>'４０北見・網走・紋別・網走郡'!$I$45</f>
        <v>0</v>
      </c>
      <c r="G125" s="98">
        <f>'４０北見・網走・紋別・網走郡'!$M$45</f>
        <v>0</v>
      </c>
      <c r="H125" s="98">
        <f>'４０北見・網走・紋別・網走郡'!$Q$45</f>
        <v>0</v>
      </c>
      <c r="I125" s="99">
        <f>'４０北見・網走・紋別・網走郡'!$U$45</f>
        <v>0</v>
      </c>
      <c r="J125" s="100"/>
      <c r="K125" s="98"/>
      <c r="L125" s="100"/>
      <c r="M125" s="98"/>
      <c r="N125" s="100"/>
      <c r="O125" s="180">
        <f t="shared" ref="O125:O131" si="7">SUM(E125:K125)</f>
        <v>0</v>
      </c>
      <c r="Q125" s="183"/>
    </row>
    <row r="126" spans="1:17" ht="16" customHeight="1">
      <c r="A126" s="195"/>
      <c r="B126" s="196"/>
      <c r="C126" s="96"/>
      <c r="D126" s="97" t="str">
        <f>MOKUJI!$N15</f>
        <v>網走市</v>
      </c>
      <c r="E126" s="98">
        <f>'４０北見・網走・紋別・網走郡'!$E$75</f>
        <v>0</v>
      </c>
      <c r="F126" s="98">
        <f>'４０北見・網走・紋別・網走郡'!$I$75</f>
        <v>0</v>
      </c>
      <c r="G126" s="98">
        <f>'４０北見・網走・紋別・網走郡'!$M$75</f>
        <v>0</v>
      </c>
      <c r="H126" s="98">
        <f>'４０北見・網走・紋別・網走郡'!$Q$75</f>
        <v>0</v>
      </c>
      <c r="I126" s="98">
        <f>'４０北見・網走・紋別・網走郡'!$U$75</f>
        <v>0</v>
      </c>
      <c r="J126" s="100"/>
      <c r="K126" s="98"/>
      <c r="L126" s="100"/>
      <c r="M126" s="98"/>
      <c r="N126" s="100"/>
      <c r="O126" s="180">
        <f t="shared" si="7"/>
        <v>0</v>
      </c>
      <c r="Q126" s="183"/>
    </row>
    <row r="127" spans="1:17" ht="16" customHeight="1">
      <c r="A127" s="195"/>
      <c r="B127" s="196"/>
      <c r="C127" s="96"/>
      <c r="D127" s="97" t="str">
        <f>MOKUJI!$O15</f>
        <v>紋別市</v>
      </c>
      <c r="E127" s="98">
        <f>'４０北見・網走・紋別・網走郡'!$E$95</f>
        <v>0</v>
      </c>
      <c r="F127" s="98">
        <f>'４０北見・網走・紋別・網走郡'!$I$95</f>
        <v>0</v>
      </c>
      <c r="G127" s="98">
        <f>'４０北見・網走・紋別・網走郡'!$M$95</f>
        <v>0</v>
      </c>
      <c r="H127" s="98">
        <f>'４０北見・網走・紋別・網走郡'!$Q$95</f>
        <v>0</v>
      </c>
      <c r="I127" s="98" t="str">
        <f>'４０北見・網走・紋別・網走郡'!$U$64</f>
        <v/>
      </c>
      <c r="J127" s="100"/>
      <c r="K127" s="98">
        <f>'４０北見・網走・紋別・網走郡'!$U$95</f>
        <v>0</v>
      </c>
      <c r="L127" s="100"/>
      <c r="M127" s="99">
        <f>'４０北見・網走・紋別・網走郡'!$Y$95</f>
        <v>0</v>
      </c>
      <c r="N127" s="100"/>
      <c r="O127" s="180">
        <f t="shared" si="7"/>
        <v>0</v>
      </c>
      <c r="Q127" s="183"/>
    </row>
    <row r="128" spans="1:17" ht="16" customHeight="1">
      <c r="A128" s="195"/>
      <c r="B128" s="196"/>
      <c r="C128" s="96"/>
      <c r="D128" s="97" t="str">
        <f>MOKUJI!$P15</f>
        <v>網走郡</v>
      </c>
      <c r="E128" s="98">
        <f>'４０北見・網走・紋別・網走郡'!$E$115</f>
        <v>0</v>
      </c>
      <c r="F128" s="98">
        <f>'４０北見・網走・紋別・網走郡'!$I$115</f>
        <v>0</v>
      </c>
      <c r="G128" s="98">
        <f>'４０北見・網走・紋別・網走郡'!$M$115</f>
        <v>0</v>
      </c>
      <c r="H128" s="98">
        <f>'４０北見・網走・紋別・網走郡'!$Q$115</f>
        <v>0</v>
      </c>
      <c r="I128" s="99"/>
      <c r="J128" s="100"/>
      <c r="K128" s="98"/>
      <c r="L128" s="100"/>
      <c r="M128" s="98"/>
      <c r="N128" s="100"/>
      <c r="O128" s="180">
        <f t="shared" si="7"/>
        <v>0</v>
      </c>
      <c r="Q128" s="183"/>
    </row>
    <row r="129" spans="1:18" ht="16" customHeight="1">
      <c r="A129" s="174"/>
      <c r="B129" s="175"/>
      <c r="C129" s="96">
        <f>MOKUJI!K16</f>
        <v>41</v>
      </c>
      <c r="D129" s="97" t="str">
        <f>MOKUJI!M16</f>
        <v>斜里郡</v>
      </c>
      <c r="E129" s="98">
        <f>'４１斜里・常呂'!$E$45</f>
        <v>0</v>
      </c>
      <c r="F129" s="98">
        <f>'４１斜里・常呂'!$I$45</f>
        <v>0</v>
      </c>
      <c r="G129" s="98">
        <f>'４１斜里・常呂'!$M$45</f>
        <v>0</v>
      </c>
      <c r="H129" s="98">
        <f>'４１斜里・常呂'!$Q$45</f>
        <v>0</v>
      </c>
      <c r="I129" s="99"/>
      <c r="J129" s="100"/>
      <c r="K129" s="98"/>
      <c r="L129" s="100"/>
      <c r="M129" s="98"/>
      <c r="N129" s="100"/>
      <c r="O129" s="180">
        <f t="shared" si="7"/>
        <v>0</v>
      </c>
      <c r="Q129" s="183"/>
    </row>
    <row r="130" spans="1:18" ht="16" customHeight="1">
      <c r="A130" s="174"/>
      <c r="B130" s="175"/>
      <c r="C130" s="96"/>
      <c r="D130" s="97" t="str">
        <f>MOKUJI!$N16</f>
        <v>常呂郡</v>
      </c>
      <c r="E130" s="98">
        <f>'４１斜里・常呂'!$E$75</f>
        <v>0</v>
      </c>
      <c r="F130" s="98">
        <f>'４１斜里・常呂'!$I$75</f>
        <v>0</v>
      </c>
      <c r="G130" s="98">
        <f>'４１斜里・常呂'!$M$75</f>
        <v>0</v>
      </c>
      <c r="H130" s="98">
        <f>'４１斜里・常呂'!$Q$75</f>
        <v>0</v>
      </c>
      <c r="I130" s="99"/>
      <c r="J130" s="100"/>
      <c r="K130" s="98"/>
      <c r="L130" s="100"/>
      <c r="M130" s="98"/>
      <c r="N130" s="100"/>
      <c r="O130" s="180">
        <f t="shared" si="7"/>
        <v>0</v>
      </c>
      <c r="Q130" s="183"/>
      <c r="R130" s="127"/>
    </row>
    <row r="131" spans="1:18" ht="16" customHeight="1">
      <c r="A131" s="177"/>
      <c r="B131" s="175"/>
      <c r="C131" s="96">
        <f>MOKUJI!K17</f>
        <v>42</v>
      </c>
      <c r="D131" s="97" t="str">
        <f>MOKUJI!M17</f>
        <v>紋別郡</v>
      </c>
      <c r="E131" s="98">
        <f>'４２紋別郡'!$E$45</f>
        <v>0</v>
      </c>
      <c r="F131" s="98">
        <f>'４２紋別郡'!$I$45</f>
        <v>0</v>
      </c>
      <c r="G131" s="98">
        <f>'４２紋別郡'!$M$45</f>
        <v>0</v>
      </c>
      <c r="H131" s="98">
        <f>'４２紋別郡'!$Q$45</f>
        <v>0</v>
      </c>
      <c r="I131" s="99"/>
      <c r="J131" s="100"/>
      <c r="K131" s="98"/>
      <c r="L131" s="100"/>
      <c r="M131" s="98"/>
      <c r="N131" s="100"/>
      <c r="O131" s="180">
        <f t="shared" si="7"/>
        <v>0</v>
      </c>
      <c r="Q131" s="183"/>
    </row>
    <row r="132" spans="1:18" ht="16" customHeight="1">
      <c r="A132" s="106" t="s">
        <v>1755</v>
      </c>
      <c r="B132" s="107">
        <f>SUM(O132)</f>
        <v>0</v>
      </c>
      <c r="C132" s="87"/>
      <c r="D132" s="88" t="s">
        <v>1735</v>
      </c>
      <c r="E132" s="110">
        <f>SUM(E125:E131)</f>
        <v>0</v>
      </c>
      <c r="F132" s="110">
        <f>SUM(F125:F131)</f>
        <v>0</v>
      </c>
      <c r="G132" s="444"/>
      <c r="H132" s="110">
        <f>SUM(H125:H131)</f>
        <v>0</v>
      </c>
      <c r="I132" s="111">
        <f>SUM(I125:I131)</f>
        <v>0</v>
      </c>
      <c r="J132" s="112"/>
      <c r="K132" s="110">
        <f>SUM(K125:K131)</f>
        <v>0</v>
      </c>
      <c r="L132" s="112"/>
      <c r="M132" s="110">
        <f>SUM(M125:M131)</f>
        <v>0</v>
      </c>
      <c r="N132" s="112"/>
      <c r="O132" s="110">
        <f>SUM(E132:M132)</f>
        <v>0</v>
      </c>
      <c r="Q132" s="183"/>
    </row>
    <row r="133" spans="1:18" s="93" customFormat="1" ht="16" customHeight="1" thickBot="1">
      <c r="A133" s="136"/>
      <c r="B133" s="137"/>
      <c r="C133" s="87"/>
      <c r="D133" s="88"/>
      <c r="E133" s="89" t="s">
        <v>549</v>
      </c>
      <c r="F133" s="89" t="s">
        <v>550</v>
      </c>
      <c r="G133" s="89" t="s">
        <v>551</v>
      </c>
      <c r="H133" s="164" t="s">
        <v>552</v>
      </c>
      <c r="I133" s="165"/>
      <c r="J133" s="463" t="s">
        <v>1756</v>
      </c>
      <c r="K133" s="469"/>
      <c r="L133" s="178"/>
      <c r="M133" s="90"/>
      <c r="N133" s="463" t="s">
        <v>553</v>
      </c>
      <c r="O133" s="489"/>
    </row>
    <row r="134" spans="1:18" ht="16" customHeight="1" thickBot="1">
      <c r="A134" s="94" t="s">
        <v>566</v>
      </c>
      <c r="B134" s="95"/>
      <c r="C134" s="96">
        <f>MOKUJI!K18</f>
        <v>43</v>
      </c>
      <c r="D134" s="97" t="str">
        <f>MOKUJI!M18</f>
        <v>帯広市</v>
      </c>
      <c r="E134" s="98">
        <f>'４３帯広市'!$E$45</f>
        <v>0</v>
      </c>
      <c r="F134" s="98">
        <f>'４３帯広市'!$I$45</f>
        <v>0</v>
      </c>
      <c r="G134" s="99">
        <f>'４３帯広市'!$M$45</f>
        <v>0</v>
      </c>
      <c r="H134" s="125">
        <f>SUM('４３帯広市'!Q6:Q13)</f>
        <v>0</v>
      </c>
      <c r="I134" s="446">
        <f>'４３帯広市'!$U$45</f>
        <v>0</v>
      </c>
      <c r="J134" s="197"/>
      <c r="K134" s="146">
        <f>'４３帯広市'!$Y$45</f>
        <v>0</v>
      </c>
      <c r="L134" s="100"/>
      <c r="M134" s="98"/>
      <c r="N134" s="100"/>
      <c r="O134" s="180">
        <f t="shared" ref="O134:O142" si="8">SUM(E134:K134)</f>
        <v>0</v>
      </c>
      <c r="Q134" s="183"/>
    </row>
    <row r="135" spans="1:18" ht="16" customHeight="1">
      <c r="A135" s="94"/>
      <c r="B135" s="95"/>
      <c r="C135" s="96"/>
      <c r="D135" s="97"/>
      <c r="E135" s="98"/>
      <c r="F135" s="98"/>
      <c r="G135" s="98"/>
      <c r="H135" s="99">
        <f>SUM('４３帯広市'!Q14:Q19)</f>
        <v>0</v>
      </c>
      <c r="I135" s="100"/>
      <c r="J135" s="100"/>
      <c r="K135" s="98"/>
      <c r="L135" s="100"/>
      <c r="M135" s="98"/>
      <c r="N135" s="100"/>
      <c r="O135" s="180">
        <f t="shared" si="8"/>
        <v>0</v>
      </c>
      <c r="Q135" s="183"/>
    </row>
    <row r="136" spans="1:18" ht="16" customHeight="1">
      <c r="A136" s="115"/>
      <c r="B136" s="116"/>
      <c r="C136" s="96">
        <f>MOKUJI!K19</f>
        <v>44</v>
      </c>
      <c r="D136" s="97" t="str">
        <f>MOKUJI!M19</f>
        <v>河東郡</v>
      </c>
      <c r="E136" s="98">
        <f>'４４河東郡'!$E$45</f>
        <v>0</v>
      </c>
      <c r="F136" s="98">
        <f>'４４河東郡'!$I$45</f>
        <v>0</v>
      </c>
      <c r="G136" s="98">
        <f>'４４河東郡'!$M$45</f>
        <v>0</v>
      </c>
      <c r="H136" s="99">
        <f>'４４河東郡'!$Q$45</f>
        <v>0</v>
      </c>
      <c r="I136" s="100"/>
      <c r="J136" s="100"/>
      <c r="K136" s="98">
        <f>'４４河東郡'!$U$45</f>
        <v>0</v>
      </c>
      <c r="L136" s="100"/>
      <c r="M136" s="98"/>
      <c r="N136" s="100"/>
      <c r="O136" s="180">
        <f t="shared" si="8"/>
        <v>0</v>
      </c>
      <c r="Q136" s="183"/>
    </row>
    <row r="137" spans="1:18" ht="16" customHeight="1">
      <c r="A137" s="115"/>
      <c r="B137" s="116"/>
      <c r="C137" s="113">
        <f>MOKUJI!K20</f>
        <v>45</v>
      </c>
      <c r="D137" s="114" t="str">
        <f>MOKUJI!M20</f>
        <v>上川郡②</v>
      </c>
      <c r="E137" s="98">
        <f>'４５上川②・河西・広尾・足寄'!$E$45</f>
        <v>0</v>
      </c>
      <c r="F137" s="98">
        <f>'４５上川②・河西・広尾・足寄'!$I$45</f>
        <v>0</v>
      </c>
      <c r="G137" s="98">
        <f>'４５上川②・河西・広尾・足寄'!$M$45</f>
        <v>0</v>
      </c>
      <c r="H137" s="99">
        <f>'４５上川②・河西・広尾・足寄'!$Q$45</f>
        <v>0</v>
      </c>
      <c r="I137" s="100"/>
      <c r="J137" s="100"/>
      <c r="K137" s="98">
        <f>'４５上川②・河西・広尾・足寄'!$U$45</f>
        <v>0</v>
      </c>
      <c r="L137" s="100"/>
      <c r="M137" s="98"/>
      <c r="N137" s="100"/>
      <c r="O137" s="180">
        <f t="shared" si="8"/>
        <v>0</v>
      </c>
      <c r="Q137" s="183"/>
    </row>
    <row r="138" spans="1:18" ht="16" customHeight="1">
      <c r="A138" s="115"/>
      <c r="B138" s="116"/>
      <c r="C138" s="113"/>
      <c r="D138" s="114" t="str">
        <f>MOKUJI!$N20</f>
        <v>河西郡</v>
      </c>
      <c r="E138" s="98">
        <f>'４５上川②・河西・広尾・足寄'!$E$75</f>
        <v>0</v>
      </c>
      <c r="F138" s="98">
        <f>'４５上川②・河西・広尾・足寄'!$I$75</f>
        <v>0</v>
      </c>
      <c r="G138" s="98">
        <f>'４５上川②・河西・広尾・足寄'!$M$75</f>
        <v>0</v>
      </c>
      <c r="H138" s="99">
        <f>'４５上川②・河西・広尾・足寄'!$Q$75</f>
        <v>0</v>
      </c>
      <c r="I138" s="147"/>
      <c r="J138" s="147"/>
      <c r="K138" s="98">
        <f>'４５上川②・河西・広尾・足寄'!$U$75</f>
        <v>0</v>
      </c>
      <c r="L138" s="100"/>
      <c r="M138" s="98"/>
      <c r="N138" s="100"/>
      <c r="O138" s="180">
        <f t="shared" si="8"/>
        <v>0</v>
      </c>
      <c r="Q138" s="183"/>
    </row>
    <row r="139" spans="1:18" ht="16" customHeight="1">
      <c r="A139" s="115"/>
      <c r="B139" s="116"/>
      <c r="C139" s="113"/>
      <c r="D139" s="114" t="str">
        <f>MOKUJI!$O20</f>
        <v>広尾郡</v>
      </c>
      <c r="E139" s="98">
        <f>'４５上川②・河西・広尾・足寄'!$E$95</f>
        <v>0</v>
      </c>
      <c r="F139" s="98">
        <f>'４５上川②・河西・広尾・足寄'!$I$95</f>
        <v>0</v>
      </c>
      <c r="G139" s="98">
        <f>'４５上川②・河西・広尾・足寄'!$M$95</f>
        <v>0</v>
      </c>
      <c r="H139" s="99">
        <f>'４５上川②・河西・広尾・足寄'!$Q$95</f>
        <v>0</v>
      </c>
      <c r="I139" s="147"/>
      <c r="J139" s="147"/>
      <c r="K139" s="98">
        <f>'４５上川②・河西・広尾・足寄'!$U$95</f>
        <v>0</v>
      </c>
      <c r="L139" s="100"/>
      <c r="M139" s="98"/>
      <c r="N139" s="100"/>
      <c r="O139" s="180">
        <f t="shared" si="8"/>
        <v>0</v>
      </c>
      <c r="Q139" s="183"/>
    </row>
    <row r="140" spans="1:18" ht="16" customHeight="1">
      <c r="A140" s="115"/>
      <c r="B140" s="116"/>
      <c r="C140" s="113"/>
      <c r="D140" s="114" t="str">
        <f>MOKUJI!$P20</f>
        <v>足寄郡</v>
      </c>
      <c r="E140" s="98">
        <f>'４５上川②・河西・広尾・足寄'!$E$115</f>
        <v>0</v>
      </c>
      <c r="F140" s="98">
        <f>'４５上川②・河西・広尾・足寄'!$I$115</f>
        <v>0</v>
      </c>
      <c r="G140" s="98">
        <f>'４５上川②・河西・広尾・足寄'!$M$115</f>
        <v>0</v>
      </c>
      <c r="H140" s="99">
        <f>'４５上川②・河西・広尾・足寄'!$Q$115</f>
        <v>0</v>
      </c>
      <c r="I140" s="147"/>
      <c r="J140" s="147"/>
      <c r="K140" s="98">
        <f>'４５上川②・河西・広尾・足寄'!$U$115</f>
        <v>0</v>
      </c>
      <c r="L140" s="100"/>
      <c r="M140" s="98"/>
      <c r="N140" s="100"/>
      <c r="O140" s="180">
        <f t="shared" si="8"/>
        <v>0</v>
      </c>
      <c r="Q140" s="183"/>
    </row>
    <row r="141" spans="1:18" ht="16" customHeight="1">
      <c r="A141" s="115"/>
      <c r="B141" s="116"/>
      <c r="C141" s="113">
        <f>MOKUJI!K21</f>
        <v>46</v>
      </c>
      <c r="D141" s="114" t="str">
        <f>MOKUJI!M21</f>
        <v>中川郡②</v>
      </c>
      <c r="E141" s="98">
        <f>'４６中川②・十勝'!$E$45</f>
        <v>0</v>
      </c>
      <c r="F141" s="98">
        <f>'４６中川②・十勝'!$I$45</f>
        <v>0</v>
      </c>
      <c r="G141" s="98">
        <f>'４６中川②・十勝'!$M$45</f>
        <v>0</v>
      </c>
      <c r="H141" s="99">
        <f>'４６中川②・十勝'!$Q$45</f>
        <v>0</v>
      </c>
      <c r="I141" s="147"/>
      <c r="J141" s="147"/>
      <c r="K141" s="98">
        <f>'４６中川②・十勝'!$U$45</f>
        <v>0</v>
      </c>
      <c r="L141" s="100"/>
      <c r="M141" s="98"/>
      <c r="N141" s="100"/>
      <c r="O141" s="180">
        <f t="shared" si="8"/>
        <v>0</v>
      </c>
      <c r="Q141" s="183"/>
    </row>
    <row r="142" spans="1:18" ht="16" customHeight="1">
      <c r="A142" s="128"/>
      <c r="B142" s="116"/>
      <c r="C142" s="113"/>
      <c r="D142" s="114" t="str">
        <f>MOKUJI!$N21</f>
        <v>十勝郡</v>
      </c>
      <c r="E142" s="98">
        <f>'４６中川②・十勝'!$E$75</f>
        <v>0</v>
      </c>
      <c r="F142" s="98">
        <f>'４６中川②・十勝'!$I$75</f>
        <v>0</v>
      </c>
      <c r="G142" s="98">
        <f>'４６中川②・十勝'!$M$75</f>
        <v>0</v>
      </c>
      <c r="H142" s="99">
        <f>'４６中川②・十勝'!$Q$75</f>
        <v>0</v>
      </c>
      <c r="I142" s="198"/>
      <c r="J142" s="198"/>
      <c r="K142" s="98">
        <f>'４６中川②・十勝'!$U$75</f>
        <v>0</v>
      </c>
      <c r="L142" s="100"/>
      <c r="M142" s="98"/>
      <c r="N142" s="100"/>
      <c r="O142" s="180">
        <f t="shared" si="8"/>
        <v>0</v>
      </c>
      <c r="Q142" s="183"/>
    </row>
    <row r="143" spans="1:18" ht="16" customHeight="1">
      <c r="A143" s="477" t="s">
        <v>1757</v>
      </c>
      <c r="B143" s="480">
        <f>SUM(E143:M144)</f>
        <v>0</v>
      </c>
      <c r="C143" s="158"/>
      <c r="D143" s="118" t="s">
        <v>1737</v>
      </c>
      <c r="E143" s="129"/>
      <c r="F143" s="129"/>
      <c r="G143" s="129"/>
      <c r="H143" s="119">
        <f>SUM(H134)</f>
        <v>0</v>
      </c>
      <c r="I143" s="130">
        <f>SUM(I134)</f>
        <v>0</v>
      </c>
      <c r="J143" s="465"/>
      <c r="K143" s="466"/>
      <c r="L143" s="120"/>
      <c r="M143" s="119"/>
      <c r="N143" s="490">
        <f>SUM(D143:L143)</f>
        <v>0</v>
      </c>
      <c r="O143" s="491">
        <f>SUM(E143:M143)</f>
        <v>0</v>
      </c>
    </row>
    <row r="144" spans="1:18" ht="16" customHeight="1">
      <c r="A144" s="483"/>
      <c r="B144" s="484"/>
      <c r="C144" s="121"/>
      <c r="D144" s="122" t="s">
        <v>1735</v>
      </c>
      <c r="E144" s="123">
        <f>SUM(E134:E142)</f>
        <v>0</v>
      </c>
      <c r="F144" s="123">
        <f>SUM(F134:F142)</f>
        <v>0</v>
      </c>
      <c r="G144" s="371"/>
      <c r="H144" s="123">
        <f>SUM(H135:H142)</f>
        <v>0</v>
      </c>
      <c r="I144" s="371"/>
      <c r="J144" s="124"/>
      <c r="K144" s="123">
        <f>SUM(K134:K142)</f>
        <v>0</v>
      </c>
      <c r="L144" s="124"/>
      <c r="M144" s="123"/>
      <c r="N144" s="492">
        <f>SUM(D144:L144)</f>
        <v>0</v>
      </c>
      <c r="O144" s="493">
        <f>SUM(E144:M144)</f>
        <v>0</v>
      </c>
    </row>
    <row r="145" spans="1:17" s="93" customFormat="1" ht="16" customHeight="1" thickBot="1">
      <c r="A145" s="136"/>
      <c r="B145" s="137"/>
      <c r="C145" s="87"/>
      <c r="D145" s="88"/>
      <c r="E145" s="89" t="s">
        <v>549</v>
      </c>
      <c r="F145" s="89" t="s">
        <v>550</v>
      </c>
      <c r="G145" s="89" t="s">
        <v>551</v>
      </c>
      <c r="H145" s="164" t="s">
        <v>552</v>
      </c>
      <c r="I145" s="165"/>
      <c r="J145" s="463" t="s">
        <v>1758</v>
      </c>
      <c r="K145" s="469"/>
      <c r="L145" s="463"/>
      <c r="M145" s="464"/>
      <c r="N145" s="463" t="s">
        <v>553</v>
      </c>
      <c r="O145" s="489"/>
    </row>
    <row r="146" spans="1:17" ht="16" customHeight="1" thickBot="1">
      <c r="A146" s="94" t="s">
        <v>567</v>
      </c>
      <c r="B146" s="95"/>
      <c r="C146" s="96">
        <f>MOKUJI!K22</f>
        <v>47</v>
      </c>
      <c r="D146" s="97" t="str">
        <f>MOKUJI!M22</f>
        <v>釧路市</v>
      </c>
      <c r="E146" s="98">
        <f>'４７釧路市'!$E$45</f>
        <v>0</v>
      </c>
      <c r="F146" s="98">
        <f>'４７釧路市'!$I$45</f>
        <v>0</v>
      </c>
      <c r="G146" s="99">
        <f>'４７釧路市'!$M$45</f>
        <v>0</v>
      </c>
      <c r="H146" s="125">
        <f>SUM('４７釧路市'!Q6:Q16)</f>
        <v>0</v>
      </c>
      <c r="I146" s="446">
        <f>SUM('４７釧路市'!U6:U15)</f>
        <v>0</v>
      </c>
      <c r="J146" s="197"/>
      <c r="K146" s="146">
        <f>'４７釧路市'!$Y$45</f>
        <v>0</v>
      </c>
      <c r="L146" s="100"/>
      <c r="M146" s="98"/>
      <c r="N146" s="100"/>
      <c r="O146" s="180">
        <f t="shared" ref="O146:O152" si="9">SUM(E146:K146)</f>
        <v>0</v>
      </c>
      <c r="Q146" s="183"/>
    </row>
    <row r="147" spans="1:17" ht="16" customHeight="1">
      <c r="A147" s="94"/>
      <c r="B147" s="95"/>
      <c r="C147" s="96"/>
      <c r="D147" s="97"/>
      <c r="E147" s="98"/>
      <c r="F147" s="98"/>
      <c r="G147" s="98"/>
      <c r="H147" s="98">
        <f>SUM('４７釧路市'!Q17:Q26)</f>
        <v>0</v>
      </c>
      <c r="I147" s="98">
        <f>SUM('４７釧路市'!U16:U21)</f>
        <v>0</v>
      </c>
      <c r="J147" s="100"/>
      <c r="K147" s="98"/>
      <c r="L147" s="100"/>
      <c r="M147" s="98"/>
      <c r="N147" s="100"/>
      <c r="O147" s="180">
        <f t="shared" si="9"/>
        <v>0</v>
      </c>
      <c r="Q147" s="183"/>
    </row>
    <row r="148" spans="1:17" ht="16" customHeight="1">
      <c r="A148" s="174"/>
      <c r="B148" s="175"/>
      <c r="C148" s="96">
        <f>MOKUJI!K23</f>
        <v>48</v>
      </c>
      <c r="D148" s="97" t="str">
        <f>MOKUJI!M23</f>
        <v>釧路郡</v>
      </c>
      <c r="E148" s="98">
        <f>'４８釧路・厚岸・阿寒'!$E$45</f>
        <v>0</v>
      </c>
      <c r="F148" s="98">
        <f>'４８釧路・厚岸・阿寒'!$I$45</f>
        <v>0</v>
      </c>
      <c r="G148" s="98">
        <f>'４８釧路・厚岸・阿寒'!$M$45</f>
        <v>0</v>
      </c>
      <c r="H148" s="98">
        <f>'４８釧路・厚岸・阿寒'!$Q$45</f>
        <v>0</v>
      </c>
      <c r="I148" s="199"/>
      <c r="J148" s="147"/>
      <c r="K148" s="98">
        <f>'４８釧路・厚岸・阿寒'!$U$45</f>
        <v>0</v>
      </c>
      <c r="L148" s="100"/>
      <c r="M148" s="98"/>
      <c r="N148" s="100"/>
      <c r="O148" s="180">
        <f t="shared" si="9"/>
        <v>0</v>
      </c>
      <c r="Q148" s="183"/>
    </row>
    <row r="149" spans="1:17" ht="16" customHeight="1">
      <c r="A149" s="174"/>
      <c r="B149" s="175"/>
      <c r="C149" s="96"/>
      <c r="D149" s="97" t="str">
        <f>MOKUJI!$N23</f>
        <v>厚岸郡</v>
      </c>
      <c r="E149" s="98">
        <f>'４８釧路・厚岸・阿寒'!$E$75</f>
        <v>0</v>
      </c>
      <c r="F149" s="98">
        <f>'４８釧路・厚岸・阿寒'!$I$75</f>
        <v>0</v>
      </c>
      <c r="G149" s="98">
        <f>'４８釧路・厚岸・阿寒'!$M$75</f>
        <v>0</v>
      </c>
      <c r="H149" s="98">
        <f>'４８釧路・厚岸・阿寒'!$Q$75</f>
        <v>0</v>
      </c>
      <c r="I149" s="199"/>
      <c r="J149" s="147"/>
      <c r="K149" s="98">
        <f>'４８釧路・厚岸・阿寒'!$U$75</f>
        <v>0</v>
      </c>
      <c r="L149" s="100"/>
      <c r="M149" s="98"/>
      <c r="N149" s="100"/>
      <c r="O149" s="180">
        <f t="shared" si="9"/>
        <v>0</v>
      </c>
      <c r="Q149" s="183"/>
    </row>
    <row r="150" spans="1:17" ht="16" customHeight="1">
      <c r="A150" s="174"/>
      <c r="B150" s="175"/>
      <c r="C150" s="96"/>
      <c r="D150" s="97" t="str">
        <f>MOKUJI!$O23</f>
        <v>阿寒郡</v>
      </c>
      <c r="E150" s="98">
        <f>'４８釧路・厚岸・阿寒'!$E$95</f>
        <v>0</v>
      </c>
      <c r="F150" s="98">
        <f>'４８釧路・厚岸・阿寒'!$I$95</f>
        <v>0</v>
      </c>
      <c r="G150" s="98">
        <f>'４８釧路・厚岸・阿寒'!$M$95</f>
        <v>0</v>
      </c>
      <c r="H150" s="98">
        <f>'４８釧路・厚岸・阿寒'!$Q$95</f>
        <v>0</v>
      </c>
      <c r="I150" s="199"/>
      <c r="J150" s="147"/>
      <c r="K150" s="98">
        <f>'４８釧路・厚岸・阿寒'!$U$95</f>
        <v>0</v>
      </c>
      <c r="L150" s="100"/>
      <c r="M150" s="98"/>
      <c r="N150" s="100"/>
      <c r="O150" s="180">
        <f t="shared" si="9"/>
        <v>0</v>
      </c>
      <c r="Q150" s="183"/>
    </row>
    <row r="151" spans="1:17" ht="16" customHeight="1">
      <c r="A151" s="174"/>
      <c r="B151" s="175"/>
      <c r="C151" s="96">
        <f>MOKUJI!K24</f>
        <v>49</v>
      </c>
      <c r="D151" s="97" t="str">
        <f>MOKUJI!M24</f>
        <v>川上郡</v>
      </c>
      <c r="E151" s="98">
        <f>'４９川上・白糠'!$E$45</f>
        <v>0</v>
      </c>
      <c r="F151" s="98">
        <f>'４９川上・白糠'!$I$45</f>
        <v>0</v>
      </c>
      <c r="G151" s="98">
        <f>'４９川上・白糠'!$M$45</f>
        <v>0</v>
      </c>
      <c r="H151" s="98">
        <f>'４９川上・白糠'!$Q$45</f>
        <v>0</v>
      </c>
      <c r="I151" s="199"/>
      <c r="J151" s="147"/>
      <c r="K151" s="98">
        <f>'４９川上・白糠'!$U$45</f>
        <v>0</v>
      </c>
      <c r="L151" s="100"/>
      <c r="M151" s="98"/>
      <c r="N151" s="100"/>
      <c r="O151" s="180">
        <f t="shared" si="9"/>
        <v>0</v>
      </c>
      <c r="Q151" s="183"/>
    </row>
    <row r="152" spans="1:17" ht="16" customHeight="1">
      <c r="A152" s="177"/>
      <c r="B152" s="175"/>
      <c r="C152" s="96"/>
      <c r="D152" s="97" t="str">
        <f>MOKUJI!$N24</f>
        <v>白糠郡</v>
      </c>
      <c r="E152" s="98">
        <f>'４９川上・白糠'!$E$75</f>
        <v>0</v>
      </c>
      <c r="F152" s="98">
        <f>'４９川上・白糠'!$I$75</f>
        <v>0</v>
      </c>
      <c r="G152" s="98">
        <f>'４９川上・白糠'!$M$75</f>
        <v>0</v>
      </c>
      <c r="H152" s="98">
        <f>'４９川上・白糠'!$Q$75</f>
        <v>0</v>
      </c>
      <c r="I152" s="200"/>
      <c r="J152" s="198"/>
      <c r="K152" s="105">
        <f>'４９川上・白糠'!$U$75</f>
        <v>0</v>
      </c>
      <c r="L152" s="100"/>
      <c r="M152" s="98"/>
      <c r="N152" s="100"/>
      <c r="O152" s="180">
        <f t="shared" si="9"/>
        <v>0</v>
      </c>
      <c r="Q152" s="183"/>
    </row>
    <row r="153" spans="1:17" ht="16" customHeight="1">
      <c r="A153" s="477" t="s">
        <v>1759</v>
      </c>
      <c r="B153" s="480">
        <f>SUM(E153:M154)</f>
        <v>0</v>
      </c>
      <c r="C153" s="158"/>
      <c r="D153" s="118" t="s">
        <v>1737</v>
      </c>
      <c r="E153" s="129"/>
      <c r="F153" s="129"/>
      <c r="G153" s="129"/>
      <c r="H153" s="119">
        <f>SUM(H146)</f>
        <v>0</v>
      </c>
      <c r="I153" s="130">
        <f>SUM(I146)</f>
        <v>0</v>
      </c>
      <c r="J153" s="465"/>
      <c r="K153" s="466"/>
      <c r="L153" s="120"/>
      <c r="M153" s="119"/>
      <c r="N153" s="490">
        <f>SUM(D153:L153)</f>
        <v>0</v>
      </c>
      <c r="O153" s="491">
        <f>SUM(E153:M153)</f>
        <v>0</v>
      </c>
    </row>
    <row r="154" spans="1:17" ht="16" customHeight="1">
      <c r="A154" s="483"/>
      <c r="B154" s="484"/>
      <c r="C154" s="121"/>
      <c r="D154" s="122" t="s">
        <v>1735</v>
      </c>
      <c r="E154" s="123">
        <f>SUM(E146:E152)</f>
        <v>0</v>
      </c>
      <c r="F154" s="123">
        <f>SUM(F146:F152)</f>
        <v>0</v>
      </c>
      <c r="G154" s="371"/>
      <c r="H154" s="123">
        <f>SUM(H147:H152)</f>
        <v>0</v>
      </c>
      <c r="I154" s="131">
        <f>SUM(I147:I152)</f>
        <v>0</v>
      </c>
      <c r="J154" s="124"/>
      <c r="K154" s="123">
        <f>SUM(K146:K152)</f>
        <v>0</v>
      </c>
      <c r="L154" s="124"/>
      <c r="M154" s="123"/>
      <c r="N154" s="492">
        <f>SUM(D154:L154)</f>
        <v>0</v>
      </c>
      <c r="O154" s="493">
        <f>SUM(E154:M154)</f>
        <v>0</v>
      </c>
    </row>
    <row r="155" spans="1:17" ht="16" customHeight="1">
      <c r="A155" s="94" t="s">
        <v>568</v>
      </c>
      <c r="B155" s="95"/>
      <c r="C155" s="96">
        <f>MOKUJI!K25</f>
        <v>50</v>
      </c>
      <c r="D155" s="97" t="str">
        <f>MOKUJI!M25</f>
        <v>根室市</v>
      </c>
      <c r="E155" s="98">
        <f>'５０根室・野付・標津・目梨'!$E$45</f>
        <v>0</v>
      </c>
      <c r="F155" s="98">
        <f>'５０根室・野付・標津・目梨'!$I$45</f>
        <v>0</v>
      </c>
      <c r="G155" s="98">
        <f>'５０根室・野付・標津・目梨'!$M$45</f>
        <v>0</v>
      </c>
      <c r="H155" s="98">
        <f>'５０根室・野付・標津・目梨'!$Q$45</f>
        <v>0</v>
      </c>
      <c r="I155" s="201"/>
      <c r="J155" s="147"/>
      <c r="K155" s="98">
        <f>'５０根室・野付・標津・目梨'!$U$45</f>
        <v>0</v>
      </c>
      <c r="L155" s="100"/>
      <c r="M155" s="98" t="str">
        <f>'５０根室・野付・標津・目梨'!$Y$6</f>
        <v/>
      </c>
      <c r="N155" s="100"/>
      <c r="O155" s="180">
        <f>SUM(E155:K155)</f>
        <v>0</v>
      </c>
      <c r="Q155" s="183"/>
    </row>
    <row r="156" spans="1:17" ht="16" customHeight="1">
      <c r="A156" s="174"/>
      <c r="B156" s="175"/>
      <c r="C156" s="96"/>
      <c r="D156" s="97" t="str">
        <f>MOKUJI!$N25</f>
        <v>野付郡</v>
      </c>
      <c r="E156" s="98">
        <f>'５０根室・野付・標津・目梨'!$E$75</f>
        <v>0</v>
      </c>
      <c r="F156" s="98">
        <f>'５０根室・野付・標津・目梨'!$I$75</f>
        <v>0</v>
      </c>
      <c r="G156" s="98">
        <f>'５０根室・野付・標津・目梨'!$M$75</f>
        <v>0</v>
      </c>
      <c r="H156" s="98">
        <f>'５０根室・野付・標津・目梨'!$Q$75</f>
        <v>0</v>
      </c>
      <c r="I156" s="147"/>
      <c r="J156" s="147"/>
      <c r="K156" s="98">
        <f>'５０根室・野付・標津・目梨'!$U$75</f>
        <v>0</v>
      </c>
      <c r="L156" s="100"/>
      <c r="M156" s="98"/>
      <c r="N156" s="100"/>
      <c r="O156" s="180">
        <f>SUM(E156:K156)</f>
        <v>0</v>
      </c>
      <c r="Q156" s="183"/>
    </row>
    <row r="157" spans="1:17" ht="16" customHeight="1">
      <c r="A157" s="174"/>
      <c r="B157" s="175"/>
      <c r="C157" s="96"/>
      <c r="D157" s="97" t="str">
        <f>MOKUJI!$O25</f>
        <v>標津郡</v>
      </c>
      <c r="E157" s="98">
        <f>'５０根室・野付・標津・目梨'!$E$95</f>
        <v>0</v>
      </c>
      <c r="F157" s="98">
        <f>'５０根室・野付・標津・目梨'!$I$95</f>
        <v>0</v>
      </c>
      <c r="G157" s="98">
        <f>'５０根室・野付・標津・目梨'!$M$95</f>
        <v>0</v>
      </c>
      <c r="H157" s="98">
        <f>'５０根室・野付・標津・目梨'!$Q$95</f>
        <v>0</v>
      </c>
      <c r="I157" s="147"/>
      <c r="J157" s="147"/>
      <c r="K157" s="98">
        <f>'５０根室・野付・標津・目梨'!$U$95</f>
        <v>0</v>
      </c>
      <c r="L157" s="100"/>
      <c r="M157" s="98"/>
      <c r="N157" s="100"/>
      <c r="O157" s="180">
        <f>SUM(E157:K157)</f>
        <v>0</v>
      </c>
      <c r="Q157" s="183"/>
    </row>
    <row r="158" spans="1:17" ht="16" customHeight="1">
      <c r="A158" s="177"/>
      <c r="B158" s="175"/>
      <c r="C158" s="96"/>
      <c r="D158" s="97" t="str">
        <f>MOKUJI!$P25</f>
        <v>目梨郡</v>
      </c>
      <c r="E158" s="98">
        <f>'５０根室・野付・標津・目梨'!$E$115</f>
        <v>0</v>
      </c>
      <c r="F158" s="98">
        <f>'５０根室・野付・標津・目梨'!$I$115</f>
        <v>0</v>
      </c>
      <c r="G158" s="98">
        <f>'５０根室・野付・標津・目梨'!$M$115</f>
        <v>0</v>
      </c>
      <c r="H158" s="98">
        <f>'５０根室・野付・標津・目梨'!$Q$115</f>
        <v>0</v>
      </c>
      <c r="I158" s="198"/>
      <c r="J158" s="147"/>
      <c r="K158" s="98">
        <f>'５０根室・野付・標津・目梨'!$U$115</f>
        <v>0</v>
      </c>
      <c r="L158" s="100"/>
      <c r="M158" s="98"/>
      <c r="N158" s="100"/>
      <c r="O158" s="180">
        <f>SUM(E158:K158)</f>
        <v>0</v>
      </c>
      <c r="Q158" s="183"/>
    </row>
    <row r="159" spans="1:17" ht="16" customHeight="1">
      <c r="A159" s="106" t="s">
        <v>1760</v>
      </c>
      <c r="B159" s="107">
        <f>SUM(O159)</f>
        <v>0</v>
      </c>
      <c r="C159" s="87"/>
      <c r="D159" s="88" t="s">
        <v>1735</v>
      </c>
      <c r="E159" s="110">
        <f>SUM(E155:E158)</f>
        <v>0</v>
      </c>
      <c r="F159" s="110">
        <f>SUM(F155:F158)</f>
        <v>0</v>
      </c>
      <c r="G159" s="211"/>
      <c r="H159" s="110">
        <f>SUM(H155:H158)</f>
        <v>0</v>
      </c>
      <c r="I159" s="111"/>
      <c r="J159" s="112"/>
      <c r="K159" s="110">
        <f>SUM(K155:K158)</f>
        <v>0</v>
      </c>
      <c r="L159" s="112"/>
      <c r="M159" s="110">
        <f>SUM(M155:M158)</f>
        <v>0</v>
      </c>
      <c r="N159" s="112"/>
      <c r="O159" s="110">
        <f>SUM(E159:M159)</f>
        <v>0</v>
      </c>
      <c r="Q159" s="183"/>
    </row>
    <row r="160" spans="1:17" ht="16" customHeight="1">
      <c r="A160" s="485" t="s">
        <v>1761</v>
      </c>
      <c r="B160" s="486"/>
      <c r="C160" s="133"/>
      <c r="D160" s="202"/>
      <c r="E160" s="105">
        <f>SUM(E16,E22)</f>
        <v>0</v>
      </c>
      <c r="F160" s="105">
        <f>SUM(F16,F22)</f>
        <v>0</v>
      </c>
      <c r="G160" s="105">
        <f>SUM(G16,G22,G53)</f>
        <v>0</v>
      </c>
      <c r="H160" s="105">
        <f>SUM(H16,H22)</f>
        <v>0</v>
      </c>
      <c r="I160" s="203">
        <f>SUM(I16,I22)</f>
        <v>0</v>
      </c>
      <c r="J160" s="204"/>
      <c r="K160" s="205">
        <f>SUM(K24)</f>
        <v>0</v>
      </c>
      <c r="L160" s="206" t="s">
        <v>1762</v>
      </c>
      <c r="M160" s="207">
        <f>SUM(K122)</f>
        <v>0</v>
      </c>
      <c r="N160" s="208"/>
      <c r="O160" s="394">
        <f>SUM(M159)</f>
        <v>0</v>
      </c>
      <c r="Q160" s="183"/>
    </row>
    <row r="161" spans="1:17" ht="16" customHeight="1" thickBot="1">
      <c r="A161" s="485" t="s">
        <v>1763</v>
      </c>
      <c r="B161" s="486"/>
      <c r="C161" s="133"/>
      <c r="D161" s="202"/>
      <c r="E161" s="105">
        <f>SUM(E24,E36,E54,E64,E71,E86,E93,E104,E113,E122,E132,E144,E154,E159)</f>
        <v>0</v>
      </c>
      <c r="F161" s="105">
        <f>SUM(F24,F36,F54,F64,F71,F86,F93,F104,F113,F122,F132,F144,F154,F159)</f>
        <v>0</v>
      </c>
      <c r="G161" s="105">
        <f>SUM(G24,G36,G54,G64,G71,G86,G93,G104,G113,G122,G132,G144,G154,G159)</f>
        <v>0</v>
      </c>
      <c r="H161" s="105">
        <f>SUM(H24,H36,H54,H64,H71,H86,H93,H104,H113,H122,H132,H144,H154,H159)</f>
        <v>0</v>
      </c>
      <c r="I161" s="98"/>
      <c r="J161" s="206" t="s">
        <v>1764</v>
      </c>
      <c r="K161" s="209">
        <f>SUM(,K64,K71)</f>
        <v>0</v>
      </c>
      <c r="L161" s="206" t="s">
        <v>1765</v>
      </c>
      <c r="M161" s="207">
        <f>SUM(K132)</f>
        <v>0</v>
      </c>
      <c r="N161" s="210"/>
      <c r="O161" s="110"/>
      <c r="Q161" s="183"/>
    </row>
    <row r="162" spans="1:17" ht="16" customHeight="1">
      <c r="A162" s="485" t="s">
        <v>1766</v>
      </c>
      <c r="B162" s="486"/>
      <c r="C162" s="133"/>
      <c r="D162" s="202"/>
      <c r="E162" s="211"/>
      <c r="F162" s="212"/>
      <c r="G162" s="451">
        <f>SUM(G23)</f>
        <v>0</v>
      </c>
      <c r="H162" s="213">
        <f>SUM(H23,H35,H63,H103,H143,H153)</f>
        <v>0</v>
      </c>
      <c r="I162" s="449">
        <f>SUM(I35,I63,I103,I143,I153)</f>
        <v>0</v>
      </c>
      <c r="J162" s="214" t="s">
        <v>1767</v>
      </c>
      <c r="K162" s="105">
        <f>SUM(,M64)</f>
        <v>0</v>
      </c>
      <c r="L162" s="206"/>
      <c r="M162" s="207">
        <f>SUM(M104)</f>
        <v>0</v>
      </c>
      <c r="N162" s="210"/>
      <c r="O162" s="110"/>
      <c r="Q162" s="183"/>
    </row>
    <row r="163" spans="1:17" ht="16" customHeight="1">
      <c r="A163" s="485" t="s">
        <v>1768</v>
      </c>
      <c r="B163" s="486"/>
      <c r="C163" s="133"/>
      <c r="D163" s="202"/>
      <c r="E163" s="215"/>
      <c r="F163" s="216"/>
      <c r="G163" s="217"/>
      <c r="H163" s="218">
        <f>SUM(H85)</f>
        <v>0</v>
      </c>
      <c r="I163" s="449">
        <f>SUM(I85)</f>
        <v>0</v>
      </c>
      <c r="J163" s="214" t="s">
        <v>1769</v>
      </c>
      <c r="K163" s="105">
        <f>SUM(K86,K93)</f>
        <v>0</v>
      </c>
      <c r="L163" s="206" t="s">
        <v>1770</v>
      </c>
      <c r="M163" s="207">
        <f>SUM(K144)</f>
        <v>0</v>
      </c>
      <c r="N163" s="210"/>
      <c r="O163" s="110"/>
      <c r="Q163" s="183"/>
    </row>
    <row r="164" spans="1:17" ht="16" customHeight="1" thickBot="1">
      <c r="A164" s="485" t="s">
        <v>1771</v>
      </c>
      <c r="B164" s="486"/>
      <c r="C164" s="133"/>
      <c r="D164" s="202"/>
      <c r="E164" s="215"/>
      <c r="F164" s="216"/>
      <c r="G164" s="217"/>
      <c r="H164" s="219">
        <f>SUM(H92,H112,H121)</f>
        <v>0</v>
      </c>
      <c r="I164" s="450"/>
      <c r="J164" s="214" t="s">
        <v>1772</v>
      </c>
      <c r="K164" s="105">
        <f>SUM(K104)</f>
        <v>0</v>
      </c>
      <c r="L164" s="220" t="s">
        <v>1773</v>
      </c>
      <c r="M164" s="98">
        <f>SUM(K154,K159)</f>
        <v>0</v>
      </c>
      <c r="N164" s="210"/>
      <c r="O164" s="110"/>
      <c r="Q164" s="183"/>
    </row>
    <row r="165" spans="1:17" ht="16" customHeight="1" thickBot="1">
      <c r="A165" s="221" t="s">
        <v>569</v>
      </c>
      <c r="B165" s="222"/>
      <c r="C165" s="133"/>
      <c r="D165" s="223"/>
      <c r="E165" s="105">
        <f>SUM(E160:E164)</f>
        <v>0</v>
      </c>
      <c r="F165" s="105">
        <f>SUM(F160:F164)</f>
        <v>0</v>
      </c>
      <c r="G165" s="105">
        <f>SUM(G160:G164)</f>
        <v>0</v>
      </c>
      <c r="H165" s="105">
        <f>SUM(H160:H164)</f>
        <v>0</v>
      </c>
      <c r="I165" s="105">
        <f>SUM(I160:I164)</f>
        <v>0</v>
      </c>
      <c r="J165" s="204" t="s">
        <v>1774</v>
      </c>
      <c r="K165" s="224">
        <f>SUM(K113)</f>
        <v>0</v>
      </c>
      <c r="L165" s="225" t="s">
        <v>1775</v>
      </c>
      <c r="M165" s="226">
        <f>SUM(K160:K165,M160:M164,O160)</f>
        <v>0</v>
      </c>
      <c r="N165" s="227"/>
      <c r="O165" s="110">
        <f>SUM(E165:I165,M165)</f>
        <v>0</v>
      </c>
      <c r="Q165" s="183"/>
    </row>
    <row r="166" spans="1:17" ht="21" customHeight="1"/>
    <row r="167" spans="1:17" ht="21" customHeight="1"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</row>
  </sheetData>
  <mergeCells count="82">
    <mergeCell ref="J2:L2"/>
    <mergeCell ref="L38:M38"/>
    <mergeCell ref="N104:O104"/>
    <mergeCell ref="N103:O103"/>
    <mergeCell ref="N93:O93"/>
    <mergeCell ref="N92:O92"/>
    <mergeCell ref="J73:K73"/>
    <mergeCell ref="J22:K22"/>
    <mergeCell ref="J35:K35"/>
    <mergeCell ref="L94:M94"/>
    <mergeCell ref="L63:M63"/>
    <mergeCell ref="N1:O1"/>
    <mergeCell ref="N86:O86"/>
    <mergeCell ref="N2:O2"/>
    <mergeCell ref="N5:O5"/>
    <mergeCell ref="N38:O38"/>
    <mergeCell ref="N154:O154"/>
    <mergeCell ref="N153:O153"/>
    <mergeCell ref="N144:O144"/>
    <mergeCell ref="N143:O143"/>
    <mergeCell ref="N145:O145"/>
    <mergeCell ref="N114:O114"/>
    <mergeCell ref="N112:O112"/>
    <mergeCell ref="N73:O73"/>
    <mergeCell ref="N94:O94"/>
    <mergeCell ref="N133:O133"/>
    <mergeCell ref="N122:O122"/>
    <mergeCell ref="N105:O105"/>
    <mergeCell ref="N124:O124"/>
    <mergeCell ref="N121:O121"/>
    <mergeCell ref="N113:O113"/>
    <mergeCell ref="A164:B164"/>
    <mergeCell ref="J5:K5"/>
    <mergeCell ref="J38:K38"/>
    <mergeCell ref="J105:K105"/>
    <mergeCell ref="J114:K114"/>
    <mergeCell ref="J124:K124"/>
    <mergeCell ref="A160:B160"/>
    <mergeCell ref="A161:B161"/>
    <mergeCell ref="A162:B162"/>
    <mergeCell ref="A163:B163"/>
    <mergeCell ref="J63:K63"/>
    <mergeCell ref="J120:K120"/>
    <mergeCell ref="A153:A154"/>
    <mergeCell ref="B153:B154"/>
    <mergeCell ref="A35:A36"/>
    <mergeCell ref="B35:B36"/>
    <mergeCell ref="A112:A113"/>
    <mergeCell ref="B112:B113"/>
    <mergeCell ref="A121:A122"/>
    <mergeCell ref="B121:B122"/>
    <mergeCell ref="A143:A144"/>
    <mergeCell ref="B143:B144"/>
    <mergeCell ref="A103:A104"/>
    <mergeCell ref="B103:B104"/>
    <mergeCell ref="A63:A64"/>
    <mergeCell ref="B63:B64"/>
    <mergeCell ref="A92:A93"/>
    <mergeCell ref="B92:B93"/>
    <mergeCell ref="A22:A24"/>
    <mergeCell ref="B22:B24"/>
    <mergeCell ref="A85:A86"/>
    <mergeCell ref="B85:B86"/>
    <mergeCell ref="A53:A54"/>
    <mergeCell ref="B53:B54"/>
    <mergeCell ref="A5:B5"/>
    <mergeCell ref="C1:F1"/>
    <mergeCell ref="C2:F2"/>
    <mergeCell ref="A1:B1"/>
    <mergeCell ref="A2:B2"/>
    <mergeCell ref="A3:B3"/>
    <mergeCell ref="L145:M145"/>
    <mergeCell ref="J153:K153"/>
    <mergeCell ref="J85:K85"/>
    <mergeCell ref="J103:K103"/>
    <mergeCell ref="J112:K112"/>
    <mergeCell ref="J121:K121"/>
    <mergeCell ref="J94:K94"/>
    <mergeCell ref="J133:K133"/>
    <mergeCell ref="J145:K145"/>
    <mergeCell ref="J143:K143"/>
    <mergeCell ref="L124:M124"/>
  </mergeCells>
  <phoneticPr fontId="46"/>
  <hyperlinks>
    <hyperlink ref="C6" location="'１中央区'!R1C1" display="'１中央区'!R1C1" xr:uid="{00000000-0004-0000-0100-000000000000}"/>
    <hyperlink ref="C7" location="'２南区'!R1C1" display="'２南区'!R1C1" xr:uid="{00000000-0004-0000-0100-000001000000}"/>
    <hyperlink ref="D6" location="'１中央区'!R1C1" display="'１中央区'!R1C1" xr:uid="{00000000-0004-0000-0100-000002000000}"/>
    <hyperlink ref="D7" location="'２南区'!R1C1" display="'２南区'!R1C1" xr:uid="{00000000-0004-0000-0100-000003000000}"/>
    <hyperlink ref="C8:D8" location="'３東区'!R1C1" display="'３東区'!R1C1" xr:uid="{00000000-0004-0000-0100-000004000000}"/>
    <hyperlink ref="C9:D9" location="'４北区'!R1C1" display="'４北区'!R1C1" xr:uid="{00000000-0004-0000-0100-000005000000}"/>
    <hyperlink ref="C10:D11" location="'５西・手稲区'!R1C1" display="'５西・手稲区'!R1C1" xr:uid="{00000000-0004-0000-0100-000006000000}"/>
    <hyperlink ref="C12:D13" location="'６豊平・清田区'!R1C1" display="'６豊平・清田区'!R1C1" xr:uid="{00000000-0004-0000-0100-000007000000}"/>
    <hyperlink ref="C14:D15" location="'７白石・厚別区'!R1C1" display="'７白石・厚別区'!R1C1" xr:uid="{00000000-0004-0000-0100-000008000000}"/>
    <hyperlink ref="C25:D25" location="'10小樽市'!A1" display="'10小樽市'!A1" xr:uid="{00000000-0004-0000-0100-000009000000}"/>
    <hyperlink ref="C26:D29" location="'11余市・古平・積丹・古宇'!A1" display="'11余市・古平・積丹・古宇'!A1" xr:uid="{00000000-0004-0000-0100-00000A000000}"/>
    <hyperlink ref="C30:D31" location="'12岩内・虻田①'!A1" display="'12岩内・虻田①'!A1" xr:uid="{00000000-0004-0000-0100-00000B000000}"/>
    <hyperlink ref="C32:D34" location="'13磯谷・寿都・島牧'!R1C1" display="'13磯谷・寿都・島牧'!R1C1" xr:uid="{00000000-0004-0000-0100-00000C000000}"/>
    <hyperlink ref="C39:D41" location="'14岩見沢・三笠・夕張'!R1C1" display="'14岩見沢・三笠・夕張'!R1C1" xr:uid="{00000000-0004-0000-0100-00000D000000}"/>
    <hyperlink ref="C42:D45" location="'15美唄・砂川・滝川・深川'!R1C1" display="'15美唄・砂川・滝川・深川'!R1C1" xr:uid="{00000000-0004-0000-0100-00000E000000}"/>
    <hyperlink ref="C46:D48" location="'16赤平・歌志内・芦別'!R1C1" display="'16赤平・歌志内・芦別'!R1C1" xr:uid="{00000000-0004-0000-0100-00000F000000}"/>
    <hyperlink ref="C51:D52" location="'18樺戸・雨竜'!R1C1" display="'18樺戸・雨竜'!R1C1" xr:uid="{00000000-0004-0000-0100-000010000000}"/>
    <hyperlink ref="C55:D55" location="'19苫小牧'!R1C1" display="'19苫小牧'!R1C1" xr:uid="{00000000-0004-0000-0100-000011000000}"/>
    <hyperlink ref="C56:D56" location="'20室蘭'!R1C1" display="'20室蘭'!R1C1" xr:uid="{00000000-0004-0000-0100-000012000000}"/>
    <hyperlink ref="C57:D59" location="'21登別・伊達・勇払①'!A1" display="'21登別・伊達・勇払①'!A1" xr:uid="{00000000-0004-0000-0100-000013000000}"/>
    <hyperlink ref="C60:D62" location="'22白老・有珠・虻田②'!A1" display="'22白老・有珠・虻田②'!A1" xr:uid="{00000000-0004-0000-0100-000014000000}"/>
    <hyperlink ref="C65:D66" location="'23沙流・静内・三石'!R1C1" display="'23沙流・静内・三石'!R1C1" xr:uid="{00000000-0004-0000-0100-000015000000}"/>
    <hyperlink ref="C67:D70" location="'24浦河・様似・幌泉・新冠'!R1C1" display="'24浦河・様似・幌泉・新冠'!R1C1" xr:uid="{00000000-0004-0000-0100-000016000000}"/>
    <hyperlink ref="C81:D82" location="'28松前・茅部'!R1C1" display="'28松前・茅部'!R1C1" xr:uid="{00000000-0004-0000-0100-000017000000}"/>
    <hyperlink ref="C83:D83" location="'29山越郡'!R1C1" display="'29山越郡'!R1C1" xr:uid="{00000000-0004-0000-0100-000018000000}"/>
    <hyperlink ref="C87:D88" location="'30桧山・爾志'!R1C1" display="'30桧山・爾志'!R1C1" xr:uid="{00000000-0004-0000-0100-000019000000}"/>
    <hyperlink ref="C89:D91" location="'31久遠・瀬棚・奥尻'!R1C1" display="'31久遠・瀬棚・奥尻'!R1C1" xr:uid="{00000000-0004-0000-0100-00001A000000}"/>
    <hyperlink ref="C95:D95" location="'32旭川市'!R1C1" display="'32旭川市'!R1C1" xr:uid="{00000000-0004-0000-0100-00001B000000}"/>
    <hyperlink ref="C96:D98" location="'33士別・名寄・富良野'!R1C1" display="'33士別・名寄・富良野'!R1C1" xr:uid="{00000000-0004-0000-0100-00001C000000}"/>
    <hyperlink ref="C99:D99" location="'34上川郡①'!A1" display="'34上川郡①'!A1" xr:uid="{00000000-0004-0000-0100-00001D000000}"/>
    <hyperlink ref="C100:D102" location="'35中川①・勇払②・空知②'!A1" display="'35中川①・勇払②・空知②'!A1" xr:uid="{00000000-0004-0000-0100-00001E000000}"/>
    <hyperlink ref="C106:D107" location="'36留萌市・増毛郡'!R1C1" display="'36留萌市・増毛郡'!R1C1" xr:uid="{00000000-0004-0000-0100-00001F000000}"/>
    <hyperlink ref="C108:D111" location="'37留萌・苫前・天塩①'!A1" display="'37留萌・苫前・天塩①'!A1" xr:uid="{00000000-0004-0000-0100-000020000000}"/>
    <hyperlink ref="C115:D116" location="'38稚内・枝幸'!R1C1" display="'38稚内・枝幸'!R1C1" xr:uid="{00000000-0004-0000-0100-000021000000}"/>
    <hyperlink ref="C117:D120" location="'39天塩②・宗谷・利尻・礼文'!A1" display="'39天塩②・宗谷・利尻・礼文'!A1" xr:uid="{00000000-0004-0000-0100-000022000000}"/>
    <hyperlink ref="C125:D128" location="'40北見・網走・紋別・網走郡'!R1C1" display="'40北見・網走・紋別・網走郡'!R1C1" xr:uid="{00000000-0004-0000-0100-000023000000}"/>
    <hyperlink ref="C129:D130" location="'41斜里・常呂'!R1C1" display="'41斜里・常呂'!R1C1" xr:uid="{00000000-0004-0000-0100-000024000000}"/>
    <hyperlink ref="C131:D131" location="'42紋別郡'!R1C1" display="'42紋別郡'!R1C1" xr:uid="{00000000-0004-0000-0100-000025000000}"/>
    <hyperlink ref="C134:D134" location="'43帯広市'!R1C1" display="'43帯広市'!R1C1" xr:uid="{00000000-0004-0000-0100-000026000000}"/>
    <hyperlink ref="C136:D136" location="'44河東郡'!R1C1" display="'44河東郡'!R1C1" xr:uid="{00000000-0004-0000-0100-000027000000}"/>
    <hyperlink ref="C137:D140" location="'45上川②・河西・広尾・足寄'!A1" display="'45上川②・河西・広尾・足寄'!A1" xr:uid="{00000000-0004-0000-0100-000028000000}"/>
    <hyperlink ref="C141:D142" location="'46中川②・十勝'!A1" display="'46中川②・十勝'!A1" xr:uid="{00000000-0004-0000-0100-000029000000}"/>
    <hyperlink ref="C146:D146" location="'47釧路市'!R1C1" display="'47釧路市'!R1C1" xr:uid="{00000000-0004-0000-0100-00002A000000}"/>
    <hyperlink ref="C148:D150" location="'48釧路・厚岸・阿寒'!R1C1" display="'48釧路・厚岸・阿寒'!R1C1" xr:uid="{00000000-0004-0000-0100-00002B000000}"/>
    <hyperlink ref="C151:D152" location="'49川上・白糠'!R1C1" display="'49川上・白糠'!R1C1" xr:uid="{00000000-0004-0000-0100-00002C000000}"/>
    <hyperlink ref="C155:D158" location="'50根室・野付・標津・目梨'!R1C1" display="'50根室・野付・標津・目梨'!R1C1" xr:uid="{00000000-0004-0000-0100-00002D000000}"/>
    <hyperlink ref="C17:D20" location="'８江別・北広島・恵庭・千歳'!R1C1" display="'８江別・北広島・恵庭・千歳'!R1C1" xr:uid="{00000000-0004-0000-0100-00002E000000}"/>
    <hyperlink ref="A5" location="MOKUJI!R1C1" display="MOKUJI!R1C1" xr:uid="{00000000-0004-0000-0100-00002F000000}"/>
    <hyperlink ref="C80:D80" location="'27上磯'!R1C1" display="'27上磯'!R1C1" xr:uid="{00000000-0004-0000-0100-000030000000}"/>
    <hyperlink ref="C74:D74" location="'25函館市'!R1C1" display="'25函館市'!R1C1" xr:uid="{00000000-0004-0000-0100-000031000000}"/>
    <hyperlink ref="C76:D76" location="'26亀田郡'!R1C1" display="'26亀田郡'!R1C1" xr:uid="{00000000-0004-0000-0100-000032000000}"/>
    <hyperlink ref="D78" location="'26北斗市・亀田郡'!A1" display="'26北斗市・亀田郡'!A1" xr:uid="{00000000-0004-0000-0100-000033000000}"/>
    <hyperlink ref="D84" location="'29山越郡'!R1C1" display="'29山越郡'!R1C1" xr:uid="{00000000-0004-0000-0100-000034000000}"/>
    <hyperlink ref="C49" location="'17空知①・夕張'!A1" display="'17空知①・夕張'!A1" xr:uid="{00000000-0004-0000-0100-000035000000}"/>
    <hyperlink ref="D49:D50" location="'17空知①・夕張'!A1" display="'17空知①・夕張'!A1" xr:uid="{00000000-0004-0000-0100-000036000000}"/>
    <hyperlink ref="C83:D84" location="'29山越郡・二海郡'!A1" display="'29山越郡・二海郡'!A1" xr:uid="{00000000-0004-0000-0100-000037000000}"/>
  </hyperlinks>
  <printOptions horizontalCentered="1" verticalCentered="1" gridLinesSet="0"/>
  <pageMargins left="0" right="0" top="0.59055118110236227" bottom="0.39370078740157483" header="0" footer="0"/>
  <pageSetup paperSize="9" scale="75" orientation="landscape" horizontalDpi="4294967292" verticalDpi="300" r:id="rId1"/>
  <headerFooter alignWithMargins="0">
    <oddFooter>&amp;C&amp;10- &amp;P -</oddFooter>
  </headerFooter>
  <rowBreaks count="2" manualBreakCount="2">
    <brk id="36" max="16383" man="1"/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1191111111111113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18</v>
      </c>
      <c r="Z2" s="398" t="s">
        <v>1911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430</v>
      </c>
      <c r="B6" s="251" t="s">
        <v>980</v>
      </c>
      <c r="C6" s="248" t="s">
        <v>448</v>
      </c>
      <c r="D6" s="249">
        <v>255</v>
      </c>
      <c r="E6" s="250">
        <v>0</v>
      </c>
      <c r="F6" s="251" t="s">
        <v>981</v>
      </c>
      <c r="G6" s="248" t="s">
        <v>2633</v>
      </c>
      <c r="H6" s="249">
        <v>50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982</v>
      </c>
      <c r="O6" s="248" t="s">
        <v>2199</v>
      </c>
      <c r="P6" s="249">
        <v>1295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1809</v>
      </c>
      <c r="B7" s="251" t="s">
        <v>983</v>
      </c>
      <c r="C7" s="248" t="s">
        <v>449</v>
      </c>
      <c r="D7" s="249">
        <v>140</v>
      </c>
      <c r="E7" s="250">
        <v>0</v>
      </c>
      <c r="F7" s="251" t="s">
        <v>984</v>
      </c>
      <c r="G7" s="248" t="s">
        <v>2634</v>
      </c>
      <c r="H7" s="249">
        <v>20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51" t="s">
        <v>986</v>
      </c>
      <c r="O7" s="248" t="s">
        <v>2200</v>
      </c>
      <c r="P7" s="249">
        <v>420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985</v>
      </c>
      <c r="C8" s="248" t="s">
        <v>450</v>
      </c>
      <c r="D8" s="249">
        <v>25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51" t="s">
        <v>987</v>
      </c>
      <c r="O8" s="248" t="s">
        <v>2786</v>
      </c>
      <c r="P8" s="249">
        <v>590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51"/>
      <c r="O9" s="248"/>
      <c r="P9" s="249"/>
      <c r="Q9" s="250"/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51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2795</v>
      </c>
      <c r="B45" s="254"/>
      <c r="C45" s="256" t="str">
        <f>IF(D45=0,"","計")</f>
        <v>計</v>
      </c>
      <c r="D45" s="257">
        <f>SUBTOTAL(9,D6:D44)</f>
        <v>420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2305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433</v>
      </c>
      <c r="B49" s="266"/>
      <c r="C49" s="248" t="s">
        <v>579</v>
      </c>
      <c r="D49" s="249" t="s">
        <v>579</v>
      </c>
      <c r="E49" s="250" t="s">
        <v>579</v>
      </c>
      <c r="F49" s="251"/>
      <c r="G49" s="248" t="s">
        <v>579</v>
      </c>
      <c r="H49" s="249" t="s">
        <v>579</v>
      </c>
      <c r="I49" s="250" t="s">
        <v>579</v>
      </c>
      <c r="J49" s="251"/>
      <c r="K49" s="248" t="s">
        <v>579</v>
      </c>
      <c r="L49" s="267" t="s">
        <v>579</v>
      </c>
      <c r="M49" s="250" t="s">
        <v>579</v>
      </c>
      <c r="N49" s="251" t="s">
        <v>988</v>
      </c>
      <c r="O49" s="248" t="s">
        <v>2496</v>
      </c>
      <c r="P49" s="267">
        <v>505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1810</v>
      </c>
      <c r="B50" s="266"/>
      <c r="C50" s="248" t="s">
        <v>579</v>
      </c>
      <c r="D50" s="249" t="s">
        <v>579</v>
      </c>
      <c r="E50" s="250" t="s">
        <v>579</v>
      </c>
      <c r="F50" s="251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989</v>
      </c>
      <c r="O50" s="248" t="s">
        <v>2497</v>
      </c>
      <c r="P50" s="267">
        <v>205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 t="s">
        <v>994</v>
      </c>
      <c r="O51" s="248" t="s">
        <v>2391</v>
      </c>
      <c r="P51" s="267">
        <v>765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995</v>
      </c>
      <c r="O52" s="248" t="s">
        <v>2739</v>
      </c>
      <c r="P52" s="267">
        <v>425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51" t="s">
        <v>996</v>
      </c>
      <c r="O53" s="248" t="s">
        <v>2498</v>
      </c>
      <c r="P53" s="267">
        <v>715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51" t="s">
        <v>997</v>
      </c>
      <c r="O54" s="248" t="s">
        <v>2201</v>
      </c>
      <c r="P54" s="267">
        <v>15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51" t="s">
        <v>998</v>
      </c>
      <c r="O55" s="270" t="s">
        <v>2499</v>
      </c>
      <c r="P55" s="271">
        <v>585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51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51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3215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3215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6010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MOKUJI!B23</f>
        <v>46235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樺戸郡読売</v>
      </c>
      <c r="C151" s="310"/>
      <c r="D151" s="310"/>
      <c r="E151" s="310"/>
      <c r="F151" s="309" t="str">
        <f>IF(G4="","",CONCATENATE($A7,G4))</f>
        <v>樺戸郡朝日</v>
      </c>
      <c r="G151" s="310"/>
      <c r="H151" s="310"/>
      <c r="I151" s="310"/>
      <c r="J151" s="309" t="str">
        <f>IF(K4="","",CONCATENATE($A7,K4))</f>
        <v>樺戸郡毎日</v>
      </c>
      <c r="K151" s="310"/>
      <c r="L151" s="310"/>
      <c r="M151" s="310"/>
      <c r="N151" s="309" t="str">
        <f>IF(O4="","",CONCATENATE($A7,O4))</f>
        <v>樺戸郡北海道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雨竜郡読売</v>
      </c>
      <c r="C153" s="313"/>
      <c r="D153" s="313"/>
      <c r="E153" s="313"/>
      <c r="F153" s="312" t="str">
        <f>IF(G47="","",CONCATENATE($A50,G47))</f>
        <v>雨竜郡朝日</v>
      </c>
      <c r="G153" s="313"/>
      <c r="H153" s="313"/>
      <c r="I153" s="313"/>
      <c r="J153" s="312" t="str">
        <f>IF(K47="","",CONCATENATE($A50,K47))</f>
        <v>雨竜郡毎日</v>
      </c>
      <c r="K153" s="313"/>
      <c r="L153" s="313"/>
      <c r="M153" s="313"/>
      <c r="N153" s="312" t="str">
        <f>IF(O47="","",CONCATENATE($A50,O47))</f>
        <v>雨竜郡北海道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1300-000000000000}"/>
    <hyperlink ref="A77" location="MOKUJI!R1C1" display="MOKUJI!R1C1" xr:uid="{00000000-0004-0000-1300-000001000000}"/>
    <hyperlink ref="A47" location="MOKUJI!R1C1" display="MOKUJI!R1C1" xr:uid="{00000000-0004-0000-1300-000002000000}"/>
    <hyperlink ref="A4" location="MOKUJI!R1C1" display="MOKUJI!R1C1" xr:uid="{00000000-0004-0000-1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19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19</v>
      </c>
      <c r="Z2" s="398" t="s">
        <v>1910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11</v>
      </c>
      <c r="W4" s="505" t="s">
        <v>1811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213</v>
      </c>
      <c r="B6" s="266" t="s">
        <v>999</v>
      </c>
      <c r="C6" s="248" t="s">
        <v>841</v>
      </c>
      <c r="D6" s="249">
        <v>260</v>
      </c>
      <c r="E6" s="250">
        <v>0</v>
      </c>
      <c r="F6" s="266" t="s">
        <v>2295</v>
      </c>
      <c r="G6" s="248" t="s">
        <v>2635</v>
      </c>
      <c r="H6" s="249">
        <v>160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1000</v>
      </c>
      <c r="O6" s="340" t="s">
        <v>2202</v>
      </c>
      <c r="P6" s="341">
        <v>2100</v>
      </c>
      <c r="Q6" s="250">
        <v>0</v>
      </c>
      <c r="R6" s="339"/>
      <c r="S6" s="401"/>
      <c r="T6" s="341"/>
      <c r="U6" s="250"/>
      <c r="V6" s="247" t="s">
        <v>1001</v>
      </c>
      <c r="W6" s="248" t="s">
        <v>209</v>
      </c>
      <c r="X6" s="249">
        <v>2610</v>
      </c>
      <c r="Y6" s="250">
        <v>0</v>
      </c>
    </row>
    <row r="7" spans="1:26" s="252" customFormat="1" ht="12.75" customHeight="1">
      <c r="A7" s="508" t="s">
        <v>1812</v>
      </c>
      <c r="B7" s="266" t="s">
        <v>1002</v>
      </c>
      <c r="C7" s="248" t="s">
        <v>210</v>
      </c>
      <c r="D7" s="249">
        <v>520</v>
      </c>
      <c r="E7" s="250">
        <v>0</v>
      </c>
      <c r="F7" s="266" t="s">
        <v>2296</v>
      </c>
      <c r="G7" s="248" t="s">
        <v>2636</v>
      </c>
      <c r="H7" s="249">
        <v>200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1003</v>
      </c>
      <c r="O7" s="343" t="s">
        <v>2203</v>
      </c>
      <c r="P7" s="341">
        <v>2485</v>
      </c>
      <c r="Q7" s="250">
        <v>0</v>
      </c>
      <c r="R7" s="342"/>
      <c r="S7" s="248"/>
      <c r="T7" s="341"/>
      <c r="U7" s="250"/>
      <c r="V7" s="251" t="s">
        <v>1004</v>
      </c>
      <c r="W7" s="248" t="s">
        <v>211</v>
      </c>
      <c r="X7" s="249">
        <v>1740</v>
      </c>
      <c r="Y7" s="250">
        <v>0</v>
      </c>
    </row>
    <row r="8" spans="1:26" s="252" customFormat="1" ht="12.75" customHeight="1">
      <c r="A8" s="508"/>
      <c r="B8" s="266" t="s">
        <v>1005</v>
      </c>
      <c r="C8" s="248" t="s">
        <v>207</v>
      </c>
      <c r="D8" s="249">
        <v>570</v>
      </c>
      <c r="E8" s="250">
        <v>0</v>
      </c>
      <c r="F8" s="266" t="s">
        <v>1012</v>
      </c>
      <c r="G8" s="248" t="s">
        <v>2637</v>
      </c>
      <c r="H8" s="249">
        <v>90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1006</v>
      </c>
      <c r="O8" s="343" t="s">
        <v>2204</v>
      </c>
      <c r="P8" s="341">
        <v>2405</v>
      </c>
      <c r="Q8" s="250">
        <v>0</v>
      </c>
      <c r="R8" s="342"/>
      <c r="S8" s="248"/>
      <c r="T8" s="341"/>
      <c r="U8" s="250"/>
      <c r="V8" s="251" t="s">
        <v>1007</v>
      </c>
      <c r="W8" s="248" t="s">
        <v>213</v>
      </c>
      <c r="X8" s="249">
        <v>2215</v>
      </c>
      <c r="Y8" s="250">
        <v>0</v>
      </c>
    </row>
    <row r="9" spans="1:26" s="252" customFormat="1" ht="12.75" customHeight="1">
      <c r="A9" s="508"/>
      <c r="B9" s="266" t="s">
        <v>753</v>
      </c>
      <c r="C9" s="248" t="s">
        <v>214</v>
      </c>
      <c r="D9" s="249">
        <v>300</v>
      </c>
      <c r="E9" s="250">
        <v>0</v>
      </c>
      <c r="F9" s="266" t="s">
        <v>1936</v>
      </c>
      <c r="G9" s="248" t="s">
        <v>2638</v>
      </c>
      <c r="H9" s="249">
        <v>240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1009</v>
      </c>
      <c r="O9" s="343" t="s">
        <v>2205</v>
      </c>
      <c r="P9" s="341">
        <v>2965</v>
      </c>
      <c r="Q9" s="250">
        <v>0</v>
      </c>
      <c r="R9" s="342"/>
      <c r="S9" s="248"/>
      <c r="T9" s="341"/>
      <c r="U9" s="250"/>
      <c r="V9" s="251" t="s">
        <v>1010</v>
      </c>
      <c r="W9" s="248" t="s">
        <v>215</v>
      </c>
      <c r="X9" s="249">
        <v>1290</v>
      </c>
      <c r="Y9" s="250">
        <v>0</v>
      </c>
    </row>
    <row r="10" spans="1:26" s="252" customFormat="1" ht="12.75" customHeight="1">
      <c r="A10" s="508"/>
      <c r="B10" s="266" t="s">
        <v>1008</v>
      </c>
      <c r="C10" s="248" t="s">
        <v>208</v>
      </c>
      <c r="D10" s="249">
        <v>400</v>
      </c>
      <c r="E10" s="250">
        <v>0</v>
      </c>
      <c r="F10" s="266" t="s">
        <v>1874</v>
      </c>
      <c r="G10" s="248" t="s">
        <v>2639</v>
      </c>
      <c r="H10" s="249">
        <v>310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1013</v>
      </c>
      <c r="O10" s="343" t="s">
        <v>2206</v>
      </c>
      <c r="P10" s="341">
        <v>2370</v>
      </c>
      <c r="Q10" s="250">
        <v>0</v>
      </c>
      <c r="R10" s="342"/>
      <c r="S10" s="248"/>
      <c r="T10" s="341"/>
      <c r="U10" s="250"/>
      <c r="V10" s="251" t="s">
        <v>1014</v>
      </c>
      <c r="W10" s="248" t="s">
        <v>216</v>
      </c>
      <c r="X10" s="249">
        <v>4150</v>
      </c>
      <c r="Y10" s="250">
        <v>0</v>
      </c>
    </row>
    <row r="11" spans="1:26" s="252" customFormat="1" ht="12.75" customHeight="1" thickBot="1">
      <c r="A11" s="508"/>
      <c r="B11" s="266" t="s">
        <v>1011</v>
      </c>
      <c r="C11" s="248" t="s">
        <v>2731</v>
      </c>
      <c r="D11" s="249">
        <v>1340</v>
      </c>
      <c r="E11" s="250">
        <v>0</v>
      </c>
      <c r="F11" s="266" t="s">
        <v>1875</v>
      </c>
      <c r="G11" s="248" t="s">
        <v>2640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1015</v>
      </c>
      <c r="O11" s="344" t="s">
        <v>2207</v>
      </c>
      <c r="P11" s="341">
        <v>2290</v>
      </c>
      <c r="Q11" s="250">
        <v>0</v>
      </c>
      <c r="R11" s="342"/>
      <c r="S11" s="248"/>
      <c r="T11" s="341"/>
      <c r="U11" s="250"/>
      <c r="V11" s="251" t="s">
        <v>1016</v>
      </c>
      <c r="W11" s="248" t="s">
        <v>217</v>
      </c>
      <c r="X11" s="249">
        <v>1705</v>
      </c>
      <c r="Y11" s="250">
        <v>0</v>
      </c>
    </row>
    <row r="12" spans="1:26" s="252" customFormat="1" ht="12.75" customHeight="1">
      <c r="A12" s="508"/>
      <c r="B12" s="266" t="s">
        <v>1017</v>
      </c>
      <c r="C12" s="248" t="s">
        <v>212</v>
      </c>
      <c r="D12" s="249">
        <v>450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2"/>
      <c r="O12" s="345" t="s">
        <v>579</v>
      </c>
      <c r="P12" s="341" t="s">
        <v>579</v>
      </c>
      <c r="Q12" s="250">
        <v>0</v>
      </c>
      <c r="R12" s="342"/>
      <c r="S12" s="248"/>
      <c r="T12" s="341"/>
      <c r="U12" s="250"/>
      <c r="V12" s="251" t="s">
        <v>1018</v>
      </c>
      <c r="W12" s="248" t="s">
        <v>218</v>
      </c>
      <c r="X12" s="249">
        <v>1950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 t="s">
        <v>1019</v>
      </c>
      <c r="W13" s="248" t="s">
        <v>219</v>
      </c>
      <c r="X13" s="249">
        <v>1715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>
        <v>0</v>
      </c>
      <c r="F14" s="254"/>
      <c r="G14" s="248" t="s">
        <v>579</v>
      </c>
      <c r="H14" s="249" t="s">
        <v>579</v>
      </c>
      <c r="I14" s="250" t="s">
        <v>579</v>
      </c>
      <c r="J14" s="266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 t="s">
        <v>2785</v>
      </c>
      <c r="W14" s="248" t="s">
        <v>2611</v>
      </c>
      <c r="X14" s="249">
        <v>1500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 t="s">
        <v>1020</v>
      </c>
      <c r="W15" s="248" t="s">
        <v>2042</v>
      </c>
      <c r="X15" s="249">
        <v>1695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 t="s">
        <v>1021</v>
      </c>
      <c r="W16" s="248" t="s">
        <v>2043</v>
      </c>
      <c r="X16" s="249">
        <v>2005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 t="s">
        <v>1022</v>
      </c>
      <c r="W17" s="248" t="s">
        <v>220</v>
      </c>
      <c r="X17" s="249">
        <v>2215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 t="s">
        <v>1023</v>
      </c>
      <c r="W18" s="248" t="s">
        <v>1831</v>
      </c>
      <c r="X18" s="249">
        <v>2640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 t="s">
        <v>226</v>
      </c>
      <c r="W19" s="248" t="s">
        <v>1832</v>
      </c>
      <c r="X19" s="249">
        <v>1040</v>
      </c>
      <c r="Y19" s="250">
        <v>0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 t="s">
        <v>1024</v>
      </c>
      <c r="W20" s="248" t="s">
        <v>221</v>
      </c>
      <c r="X20" s="249">
        <v>185</v>
      </c>
      <c r="Y20" s="250">
        <v>0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48300</v>
      </c>
      <c r="B45" s="254"/>
      <c r="C45" s="256" t="str">
        <f>IF(D45=0,"","計")</f>
        <v>計</v>
      </c>
      <c r="D45" s="257">
        <f>SUBTOTAL(9,D6:D44)</f>
        <v>3840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1190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14615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28655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48300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苫小牧市読売</v>
      </c>
      <c r="C151" s="310"/>
      <c r="D151" s="310"/>
      <c r="E151" s="310"/>
      <c r="F151" s="309" t="str">
        <f>IF(G4="","",CONCATENATE($A7,G4))</f>
        <v>苫小牧市朝日</v>
      </c>
      <c r="G151" s="310"/>
      <c r="H151" s="310"/>
      <c r="I151" s="310"/>
      <c r="J151" s="309" t="str">
        <f>IF(K4="","",CONCATENATE($A7,K4))</f>
        <v>苫小牧市毎日</v>
      </c>
      <c r="K151" s="310"/>
      <c r="L151" s="310"/>
      <c r="M151" s="310"/>
      <c r="N151" s="309" t="str">
        <f>IF(O4="","",CONCATENATE($A7,O4))</f>
        <v>苫小牧市北海道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苫小牧市苫小牧民報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1400-000000000000}"/>
    <hyperlink ref="A77" location="MOKUJI!R1C1" display="MOKUJI!R1C1" xr:uid="{00000000-0004-0000-1400-000001000000}"/>
    <hyperlink ref="A47" location="MOKUJI!R1C1" display="MOKUJI!R1C1" xr:uid="{00000000-0004-0000-1400-000002000000}"/>
    <hyperlink ref="A4" location="MOKUJI!R1C1" display="MOKUJI!R1C1" xr:uid="{00000000-0004-0000-1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119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20</v>
      </c>
      <c r="Z2" s="398" t="s">
        <v>1909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205</v>
      </c>
      <c r="B6" s="266" t="s">
        <v>1025</v>
      </c>
      <c r="C6" s="248" t="s">
        <v>222</v>
      </c>
      <c r="D6" s="249">
        <v>105</v>
      </c>
      <c r="E6" s="250">
        <v>0</v>
      </c>
      <c r="F6" s="266" t="s">
        <v>1029</v>
      </c>
      <c r="G6" s="248" t="s">
        <v>2641</v>
      </c>
      <c r="H6" s="249">
        <v>190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1026</v>
      </c>
      <c r="O6" s="401" t="s">
        <v>2284</v>
      </c>
      <c r="P6" s="341">
        <v>1155</v>
      </c>
      <c r="Q6" s="250">
        <v>0</v>
      </c>
      <c r="R6" s="339"/>
      <c r="S6" s="401"/>
      <c r="T6" s="341"/>
      <c r="U6" s="250"/>
      <c r="V6" s="247" t="s">
        <v>1027</v>
      </c>
      <c r="W6" s="248" t="s">
        <v>223</v>
      </c>
      <c r="X6" s="249">
        <v>3110</v>
      </c>
      <c r="Y6" s="250">
        <v>0</v>
      </c>
    </row>
    <row r="7" spans="1:26" s="252" customFormat="1" ht="12.75" customHeight="1">
      <c r="A7" s="508" t="s">
        <v>1814</v>
      </c>
      <c r="B7" s="266" t="s">
        <v>1028</v>
      </c>
      <c r="C7" s="248" t="s">
        <v>223</v>
      </c>
      <c r="D7" s="249">
        <v>55</v>
      </c>
      <c r="E7" s="250">
        <v>0</v>
      </c>
      <c r="F7" s="266" t="s">
        <v>1032</v>
      </c>
      <c r="G7" s="248" t="s">
        <v>2642</v>
      </c>
      <c r="H7" s="249">
        <v>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1033</v>
      </c>
      <c r="O7" s="248" t="s">
        <v>2208</v>
      </c>
      <c r="P7" s="341">
        <v>2515</v>
      </c>
      <c r="Q7" s="250">
        <v>0</v>
      </c>
      <c r="R7" s="342"/>
      <c r="S7" s="248"/>
      <c r="T7" s="341"/>
      <c r="U7" s="250"/>
      <c r="V7" s="251" t="s">
        <v>1030</v>
      </c>
      <c r="W7" s="248" t="s">
        <v>2759</v>
      </c>
      <c r="X7" s="249">
        <v>2420</v>
      </c>
      <c r="Y7" s="250">
        <v>0</v>
      </c>
    </row>
    <row r="8" spans="1:26" s="252" customFormat="1" ht="12.75" customHeight="1">
      <c r="A8" s="508"/>
      <c r="B8" s="266" t="s">
        <v>1031</v>
      </c>
      <c r="C8" s="248" t="s">
        <v>225</v>
      </c>
      <c r="D8" s="249">
        <v>90</v>
      </c>
      <c r="E8" s="250">
        <v>0</v>
      </c>
      <c r="F8" s="266" t="s">
        <v>1035</v>
      </c>
      <c r="G8" s="248" t="s">
        <v>2643</v>
      </c>
      <c r="H8" s="249">
        <v>80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1036</v>
      </c>
      <c r="O8" s="248" t="s">
        <v>2209</v>
      </c>
      <c r="P8" s="341">
        <v>2145</v>
      </c>
      <c r="Q8" s="250">
        <v>0</v>
      </c>
      <c r="R8" s="342"/>
      <c r="S8" s="248"/>
      <c r="T8" s="341"/>
      <c r="U8" s="250"/>
      <c r="V8" s="251" t="s">
        <v>1034</v>
      </c>
      <c r="W8" s="248" t="s">
        <v>225</v>
      </c>
      <c r="X8" s="249">
        <v>1605</v>
      </c>
      <c r="Y8" s="250">
        <v>0</v>
      </c>
    </row>
    <row r="9" spans="1:26" s="252" customFormat="1" ht="12.75" customHeight="1">
      <c r="A9" s="508"/>
      <c r="B9" s="266" t="s">
        <v>754</v>
      </c>
      <c r="C9" s="248" t="s">
        <v>228</v>
      </c>
      <c r="D9" s="249">
        <v>360</v>
      </c>
      <c r="E9" s="250">
        <v>0</v>
      </c>
      <c r="F9" s="266" t="s">
        <v>1038</v>
      </c>
      <c r="G9" s="248" t="s">
        <v>2644</v>
      </c>
      <c r="H9" s="249">
        <v>80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1039</v>
      </c>
      <c r="O9" s="248" t="s">
        <v>2210</v>
      </c>
      <c r="P9" s="341">
        <v>2555</v>
      </c>
      <c r="Q9" s="250">
        <v>0</v>
      </c>
      <c r="R9" s="342"/>
      <c r="S9" s="248"/>
      <c r="T9" s="341"/>
      <c r="U9" s="250"/>
      <c r="V9" s="251" t="s">
        <v>1040</v>
      </c>
      <c r="W9" s="248" t="s">
        <v>230</v>
      </c>
      <c r="X9" s="249">
        <v>2020</v>
      </c>
      <c r="Y9" s="250">
        <v>0</v>
      </c>
    </row>
    <row r="10" spans="1:26" s="252" customFormat="1" ht="12.75" customHeight="1">
      <c r="A10" s="508"/>
      <c r="B10" s="266" t="s">
        <v>1037</v>
      </c>
      <c r="C10" s="248" t="s">
        <v>227</v>
      </c>
      <c r="D10" s="249">
        <v>275</v>
      </c>
      <c r="E10" s="250">
        <v>0</v>
      </c>
      <c r="F10" s="266" t="s">
        <v>1044</v>
      </c>
      <c r="G10" s="248" t="s">
        <v>2645</v>
      </c>
      <c r="H10" s="249">
        <v>40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1045</v>
      </c>
      <c r="O10" s="248" t="s">
        <v>2211</v>
      </c>
      <c r="P10" s="341">
        <v>875</v>
      </c>
      <c r="Q10" s="250">
        <v>0</v>
      </c>
      <c r="R10" s="342"/>
      <c r="S10" s="248"/>
      <c r="T10" s="341"/>
      <c r="U10" s="250"/>
      <c r="V10" s="251" t="s">
        <v>1042</v>
      </c>
      <c r="W10" s="248" t="s">
        <v>228</v>
      </c>
      <c r="X10" s="249">
        <v>2210</v>
      </c>
      <c r="Y10" s="250">
        <v>0</v>
      </c>
    </row>
    <row r="11" spans="1:26" s="252" customFormat="1" ht="12.75" customHeight="1">
      <c r="A11" s="508"/>
      <c r="B11" s="266" t="s">
        <v>1041</v>
      </c>
      <c r="C11" s="248" t="s">
        <v>229</v>
      </c>
      <c r="D11" s="249">
        <v>55</v>
      </c>
      <c r="E11" s="250">
        <v>0</v>
      </c>
      <c r="F11" s="266" t="s">
        <v>1049</v>
      </c>
      <c r="G11" s="248" t="s">
        <v>2646</v>
      </c>
      <c r="H11" s="249">
        <v>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1047</v>
      </c>
      <c r="O11" s="248" t="s">
        <v>2212</v>
      </c>
      <c r="P11" s="341">
        <v>935</v>
      </c>
      <c r="Q11" s="250">
        <v>0</v>
      </c>
      <c r="R11" s="342"/>
      <c r="S11" s="248"/>
      <c r="T11" s="341"/>
      <c r="U11" s="250"/>
      <c r="V11" s="251" t="s">
        <v>1046</v>
      </c>
      <c r="W11" s="248" t="s">
        <v>224</v>
      </c>
      <c r="X11" s="249">
        <v>2670</v>
      </c>
      <c r="Y11" s="250">
        <v>0</v>
      </c>
    </row>
    <row r="12" spans="1:26" s="252" customFormat="1" ht="12.75" customHeight="1">
      <c r="A12" s="508"/>
      <c r="B12" s="266" t="s">
        <v>1043</v>
      </c>
      <c r="C12" s="248" t="s">
        <v>585</v>
      </c>
      <c r="D12" s="249">
        <v>440</v>
      </c>
      <c r="E12" s="250">
        <v>0</v>
      </c>
      <c r="F12" s="266" t="s">
        <v>2787</v>
      </c>
      <c r="G12" s="248" t="s">
        <v>2788</v>
      </c>
      <c r="H12" s="249">
        <v>40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342"/>
      <c r="O12" s="248" t="s">
        <v>579</v>
      </c>
      <c r="P12" s="341" t="s">
        <v>579</v>
      </c>
      <c r="Q12" s="250" t="s">
        <v>579</v>
      </c>
      <c r="R12" s="342"/>
      <c r="S12" s="248"/>
      <c r="T12" s="341"/>
      <c r="U12" s="250"/>
      <c r="V12" s="251" t="s">
        <v>1048</v>
      </c>
      <c r="W12" s="248" t="s">
        <v>231</v>
      </c>
      <c r="X12" s="249">
        <v>870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66"/>
      <c r="G13" s="248" t="s">
        <v>579</v>
      </c>
      <c r="H13" s="249" t="s">
        <v>579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342"/>
      <c r="O13" s="400" t="s">
        <v>579</v>
      </c>
      <c r="P13" s="341" t="s">
        <v>579</v>
      </c>
      <c r="Q13" s="250">
        <v>0</v>
      </c>
      <c r="R13" s="342"/>
      <c r="S13" s="400"/>
      <c r="T13" s="341"/>
      <c r="U13" s="250"/>
      <c r="V13" s="251" t="s">
        <v>1050</v>
      </c>
      <c r="W13" s="248" t="s">
        <v>72</v>
      </c>
      <c r="X13" s="249">
        <v>2780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66"/>
      <c r="G14" s="248" t="s">
        <v>579</v>
      </c>
      <c r="H14" s="249" t="s">
        <v>579</v>
      </c>
      <c r="I14" s="250" t="s">
        <v>579</v>
      </c>
      <c r="J14" s="266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/>
      <c r="T14" s="249"/>
      <c r="U14" s="250"/>
      <c r="V14" s="251" t="s">
        <v>1051</v>
      </c>
      <c r="W14" s="248" t="s">
        <v>227</v>
      </c>
      <c r="X14" s="249">
        <v>1555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>
        <v>0</v>
      </c>
      <c r="R15" s="266"/>
      <c r="S15" s="248"/>
      <c r="T15" s="249"/>
      <c r="U15" s="250"/>
      <c r="V15" s="251" t="s">
        <v>1052</v>
      </c>
      <c r="W15" s="248" t="s">
        <v>229</v>
      </c>
      <c r="X15" s="249">
        <v>1430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32820</v>
      </c>
      <c r="B45" s="254"/>
      <c r="C45" s="256" t="str">
        <f>IF(D45=0,"","計")</f>
        <v>計</v>
      </c>
      <c r="D45" s="257">
        <f>SUBTOTAL(9,D6:D44)</f>
        <v>1380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590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10180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20670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66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66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66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66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66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66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66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66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66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66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66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66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66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66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66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05">
        <f>SUBTOTAL(9,A45,A75,A95,A115)</f>
        <v>32820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18">
        <f>SUM(E45,E75,E95,E115)</f>
        <v>0</v>
      </c>
      <c r="C135" s="519"/>
      <c r="D135" s="519"/>
      <c r="E135" s="520"/>
      <c r="F135" s="518">
        <f>SUM(I45,I75,I95,I115)</f>
        <v>0</v>
      </c>
      <c r="G135" s="519"/>
      <c r="H135" s="519"/>
      <c r="I135" s="520"/>
      <c r="J135" s="518">
        <f>SUM(M45,M75,M95,M115)</f>
        <v>0</v>
      </c>
      <c r="K135" s="519"/>
      <c r="L135" s="519"/>
      <c r="M135" s="520"/>
      <c r="N135" s="518">
        <f>SUM(Q45,Q75,Q95,Q115)</f>
        <v>0</v>
      </c>
      <c r="O135" s="519"/>
      <c r="P135" s="519"/>
      <c r="Q135" s="520"/>
      <c r="R135" s="518">
        <f>SUM(U45,U75,U95,U115)</f>
        <v>0</v>
      </c>
      <c r="S135" s="519"/>
      <c r="T135" s="519"/>
      <c r="U135" s="520"/>
      <c r="V135" s="518">
        <f>SUM(Y45,Y75,Y95,Y115)</f>
        <v>0</v>
      </c>
      <c r="W135" s="519"/>
      <c r="X135" s="519"/>
      <c r="Y135" s="520"/>
    </row>
    <row r="136" spans="1:25" ht="13.5" customHeight="1">
      <c r="A136" s="332" t="s">
        <v>2054</v>
      </c>
      <c r="V136" s="533">
        <f>MOKUJI!B25</f>
        <v>46266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室蘭市読売</v>
      </c>
      <c r="C151" s="310"/>
      <c r="D151" s="310"/>
      <c r="E151" s="310"/>
      <c r="F151" s="309" t="str">
        <f>IF(G4="","",CONCATENATE($A7,G4))</f>
        <v>室蘭市朝日</v>
      </c>
      <c r="G151" s="310"/>
      <c r="H151" s="310"/>
      <c r="I151" s="310"/>
      <c r="J151" s="309" t="str">
        <f>IF(K4="","",CONCATENATE($A7,K4))</f>
        <v>室蘭市毎日</v>
      </c>
      <c r="K151" s="310"/>
      <c r="L151" s="310"/>
      <c r="M151" s="310"/>
      <c r="N151" s="309" t="str">
        <f>IF(O4="","",CONCATENATE($A7,O4))</f>
        <v>室蘭市北海道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室蘭市室蘭民報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N1:O1"/>
    <mergeCell ref="W1:X1"/>
    <mergeCell ref="R2:X2"/>
    <mergeCell ref="P2:Q2"/>
    <mergeCell ref="Q1:R1"/>
    <mergeCell ref="S1:T1"/>
    <mergeCell ref="U1:V1"/>
    <mergeCell ref="N2:O2"/>
    <mergeCell ref="S4:U4"/>
    <mergeCell ref="W4:Y4"/>
    <mergeCell ref="S97:U97"/>
    <mergeCell ref="O97:Q97"/>
    <mergeCell ref="W97:Y97"/>
    <mergeCell ref="W47:Y47"/>
    <mergeCell ref="S47:U47"/>
    <mergeCell ref="S77:U77"/>
    <mergeCell ref="W77:Y77"/>
    <mergeCell ref="O4:Q4"/>
    <mergeCell ref="O77:Q77"/>
    <mergeCell ref="O47:Q47"/>
    <mergeCell ref="V136:Y136"/>
    <mergeCell ref="N135:Q135"/>
    <mergeCell ref="R135:U135"/>
    <mergeCell ref="V135:Y135"/>
    <mergeCell ref="V117:Y134"/>
    <mergeCell ref="R117:U134"/>
    <mergeCell ref="N117:Q134"/>
    <mergeCell ref="J1:M1"/>
    <mergeCell ref="K4:M4"/>
    <mergeCell ref="K77:M77"/>
    <mergeCell ref="K47:M47"/>
    <mergeCell ref="J2:K2"/>
    <mergeCell ref="L2:M2"/>
    <mergeCell ref="A80:A87"/>
    <mergeCell ref="B135:E135"/>
    <mergeCell ref="F135:I135"/>
    <mergeCell ref="A100:A107"/>
    <mergeCell ref="K97:M97"/>
    <mergeCell ref="C2:G2"/>
    <mergeCell ref="C4:E4"/>
    <mergeCell ref="J135:M135"/>
    <mergeCell ref="J117:M134"/>
    <mergeCell ref="F117:I134"/>
    <mergeCell ref="A50:A57"/>
    <mergeCell ref="H1:I1"/>
    <mergeCell ref="G47:I47"/>
    <mergeCell ref="B117:E134"/>
    <mergeCell ref="A117:A124"/>
    <mergeCell ref="C97:E97"/>
    <mergeCell ref="G97:I97"/>
    <mergeCell ref="H2:I2"/>
    <mergeCell ref="C77:E77"/>
    <mergeCell ref="G77:I77"/>
    <mergeCell ref="A1:B1"/>
    <mergeCell ref="C47:E47"/>
    <mergeCell ref="A7:A14"/>
    <mergeCell ref="C1:G1"/>
    <mergeCell ref="G4:I4"/>
    <mergeCell ref="A2:B2"/>
  </mergeCells>
  <phoneticPr fontId="24"/>
  <hyperlinks>
    <hyperlink ref="A97" location="MOKUJI!R1C1" display="MOKUJI!R1C1" xr:uid="{00000000-0004-0000-1500-000000000000}"/>
    <hyperlink ref="A77" location="MOKUJI!R1C1" display="MOKUJI!R1C1" xr:uid="{00000000-0004-0000-1500-000001000000}"/>
    <hyperlink ref="A47" location="MOKUJI!R1C1" display="MOKUJI!R1C1" xr:uid="{00000000-0004-0000-1500-000002000000}"/>
    <hyperlink ref="A4" location="MOKUJI!R1C1" display="MOKUJI!R1C1" xr:uid="{00000000-0004-0000-1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119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21</v>
      </c>
      <c r="Z2" s="398" t="s">
        <v>1908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230</v>
      </c>
      <c r="B6" s="251" t="s">
        <v>1053</v>
      </c>
      <c r="C6" s="248" t="s">
        <v>232</v>
      </c>
      <c r="D6" s="249">
        <v>430</v>
      </c>
      <c r="E6" s="250">
        <v>0</v>
      </c>
      <c r="F6" s="251" t="s">
        <v>1056</v>
      </c>
      <c r="G6" s="248" t="s">
        <v>2647</v>
      </c>
      <c r="H6" s="249">
        <v>110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365" t="s">
        <v>1057</v>
      </c>
      <c r="O6" s="401" t="s">
        <v>2213</v>
      </c>
      <c r="P6" s="341">
        <v>2520</v>
      </c>
      <c r="Q6" s="250">
        <v>0</v>
      </c>
      <c r="R6" s="365"/>
      <c r="S6" s="401"/>
      <c r="T6" s="341"/>
      <c r="U6" s="250"/>
      <c r="V6" s="251" t="s">
        <v>1054</v>
      </c>
      <c r="W6" s="248" t="s">
        <v>232</v>
      </c>
      <c r="X6" s="249">
        <v>3335</v>
      </c>
      <c r="Y6" s="250">
        <v>0</v>
      </c>
    </row>
    <row r="7" spans="1:26" s="252" customFormat="1" ht="12.75" customHeight="1">
      <c r="A7" s="508" t="s">
        <v>1815</v>
      </c>
      <c r="B7" s="251" t="s">
        <v>1055</v>
      </c>
      <c r="C7" s="248" t="s">
        <v>234</v>
      </c>
      <c r="D7" s="249">
        <v>815</v>
      </c>
      <c r="E7" s="250">
        <v>0</v>
      </c>
      <c r="F7" s="251" t="s">
        <v>1060</v>
      </c>
      <c r="G7" s="248" t="s">
        <v>2648</v>
      </c>
      <c r="H7" s="249">
        <v>220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365" t="s">
        <v>1061</v>
      </c>
      <c r="O7" s="248" t="s">
        <v>2392</v>
      </c>
      <c r="P7" s="341">
        <v>525</v>
      </c>
      <c r="Q7" s="250">
        <v>0</v>
      </c>
      <c r="R7" s="365"/>
      <c r="S7" s="248"/>
      <c r="T7" s="341"/>
      <c r="U7" s="250"/>
      <c r="V7" s="251" t="s">
        <v>1082</v>
      </c>
      <c r="W7" s="248" t="s">
        <v>233</v>
      </c>
      <c r="X7" s="249">
        <v>1100</v>
      </c>
      <c r="Y7" s="250">
        <v>0</v>
      </c>
    </row>
    <row r="8" spans="1:26" s="252" customFormat="1" ht="12.75" customHeight="1">
      <c r="A8" s="508"/>
      <c r="B8" s="251" t="s">
        <v>1059</v>
      </c>
      <c r="C8" s="248" t="s">
        <v>233</v>
      </c>
      <c r="D8" s="249">
        <v>520</v>
      </c>
      <c r="E8" s="250">
        <v>0</v>
      </c>
      <c r="F8" s="251" t="s">
        <v>1083</v>
      </c>
      <c r="G8" s="248" t="s">
        <v>2649</v>
      </c>
      <c r="H8" s="249">
        <v>630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65"/>
      <c r="O8" s="248" t="s">
        <v>579</v>
      </c>
      <c r="P8" s="341" t="s">
        <v>579</v>
      </c>
      <c r="Q8" s="250" t="s">
        <v>579</v>
      </c>
      <c r="R8" s="365"/>
      <c r="S8" s="248"/>
      <c r="T8" s="341"/>
      <c r="U8" s="250"/>
      <c r="V8" s="251" t="s">
        <v>1058</v>
      </c>
      <c r="W8" s="248" t="s">
        <v>234</v>
      </c>
      <c r="X8" s="249">
        <v>3250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51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/>
      <c r="T9" s="249"/>
      <c r="U9" s="250"/>
      <c r="V9" s="251"/>
      <c r="W9" s="248"/>
      <c r="X9" s="249"/>
      <c r="Y9" s="250"/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>
        <v>0</v>
      </c>
      <c r="F10" s="251"/>
      <c r="G10" s="248" t="s">
        <v>579</v>
      </c>
      <c r="H10" s="249" t="s">
        <v>579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/>
      <c r="T25" s="249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/>
      <c r="T26" s="249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/>
      <c r="T27" s="249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/>
      <c r="T28" s="249"/>
      <c r="U28" s="250"/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/>
      <c r="T29" s="249"/>
      <c r="U29" s="250"/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/>
      <c r="T30" s="249"/>
      <c r="U30" s="250"/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/>
      <c r="T31" s="249"/>
      <c r="U31" s="250"/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/>
      <c r="T32" s="249"/>
      <c r="U32" s="250"/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/>
      <c r="T33" s="249"/>
      <c r="U33" s="250"/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/>
      <c r="T34" s="249"/>
      <c r="U34" s="250"/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/>
      <c r="T35" s="249"/>
      <c r="U35" s="250"/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/>
      <c r="T36" s="249"/>
      <c r="U36" s="250"/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/>
      <c r="T37" s="249"/>
      <c r="U37" s="250"/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/>
      <c r="T38" s="249"/>
      <c r="U38" s="250"/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13455</v>
      </c>
      <c r="B45" s="254"/>
      <c r="C45" s="256" t="str">
        <f>IF(D45=0,"","計")</f>
        <v>計</v>
      </c>
      <c r="D45" s="257">
        <f>SUBTOTAL(9,D6:D44)</f>
        <v>1765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3045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7685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>
        <v>12</v>
      </c>
      <c r="W47" s="505" t="s">
        <v>1813</v>
      </c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233</v>
      </c>
      <c r="B49" s="251" t="s">
        <v>1084</v>
      </c>
      <c r="C49" s="248" t="s">
        <v>235</v>
      </c>
      <c r="D49" s="249">
        <v>1030</v>
      </c>
      <c r="E49" s="250">
        <v>0</v>
      </c>
      <c r="F49" s="251" t="s">
        <v>1085</v>
      </c>
      <c r="G49" s="248" t="s">
        <v>2650</v>
      </c>
      <c r="H49" s="249">
        <v>230</v>
      </c>
      <c r="I49" s="250">
        <v>0</v>
      </c>
      <c r="J49" s="251"/>
      <c r="K49" s="248" t="s">
        <v>579</v>
      </c>
      <c r="L49" s="267" t="s">
        <v>579</v>
      </c>
      <c r="M49" s="250" t="s">
        <v>579</v>
      </c>
      <c r="N49" s="251" t="s">
        <v>1086</v>
      </c>
      <c r="O49" s="248" t="s">
        <v>2214</v>
      </c>
      <c r="P49" s="267">
        <v>255</v>
      </c>
      <c r="Q49" s="250">
        <v>0</v>
      </c>
      <c r="R49" s="251"/>
      <c r="S49" s="248"/>
      <c r="T49" s="267"/>
      <c r="U49" s="250"/>
      <c r="V49" s="251" t="s">
        <v>1087</v>
      </c>
      <c r="W49" s="248" t="s">
        <v>235</v>
      </c>
      <c r="X49" s="267">
        <v>1740</v>
      </c>
      <c r="Y49" s="250">
        <v>0</v>
      </c>
    </row>
    <row r="50" spans="1:25" s="252" customFormat="1" ht="12.75" customHeight="1">
      <c r="A50" s="508" t="s">
        <v>1816</v>
      </c>
      <c r="B50" s="251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1088</v>
      </c>
      <c r="O50" s="248" t="s">
        <v>2407</v>
      </c>
      <c r="P50" s="267">
        <v>300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51" t="s">
        <v>1089</v>
      </c>
      <c r="W50" s="248" t="s">
        <v>1829</v>
      </c>
      <c r="X50" s="267">
        <v>200</v>
      </c>
      <c r="Y50" s="250">
        <v>0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 t="s">
        <v>1090</v>
      </c>
      <c r="O51" s="248" t="s">
        <v>2215</v>
      </c>
      <c r="P51" s="267">
        <v>4015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51" t="s">
        <v>1091</v>
      </c>
      <c r="W51" s="248" t="s">
        <v>238</v>
      </c>
      <c r="X51" s="267">
        <v>210</v>
      </c>
      <c r="Y51" s="250">
        <v>0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1092</v>
      </c>
      <c r="O52" s="248" t="s">
        <v>2216</v>
      </c>
      <c r="P52" s="267">
        <v>350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51" t="s">
        <v>1093</v>
      </c>
      <c r="W52" s="248" t="s">
        <v>236</v>
      </c>
      <c r="X52" s="267">
        <v>280</v>
      </c>
      <c r="Y52" s="250">
        <v>0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51" t="s">
        <v>1094</v>
      </c>
      <c r="O53" s="248" t="s">
        <v>2217</v>
      </c>
      <c r="P53" s="267">
        <v>165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51" t="s">
        <v>1095</v>
      </c>
      <c r="W53" s="248" t="s">
        <v>237</v>
      </c>
      <c r="X53" s="267">
        <v>120</v>
      </c>
      <c r="Y53" s="250">
        <v>0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51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51" t="s">
        <v>1096</v>
      </c>
      <c r="W54" s="248" t="s">
        <v>239</v>
      </c>
      <c r="X54" s="267">
        <v>55</v>
      </c>
      <c r="Y54" s="250">
        <v>0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>
        <v>0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>
        <v>0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8950</v>
      </c>
      <c r="B75" s="275"/>
      <c r="C75" s="256" t="str">
        <f>IF(D75=0,"","計")</f>
        <v>計</v>
      </c>
      <c r="D75" s="271">
        <f>SUBTOTAL(9,D49:D74)</f>
        <v>1030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230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5085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>計</v>
      </c>
      <c r="X75" s="271">
        <f>SUBTOTAL(9,X49:X74)</f>
        <v>2605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334">
        <v>11</v>
      </c>
      <c r="S77" s="505" t="s">
        <v>1811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579</v>
      </c>
      <c r="B79" s="251" t="s">
        <v>1097</v>
      </c>
      <c r="C79" s="248" t="s">
        <v>240</v>
      </c>
      <c r="D79" s="267">
        <v>185</v>
      </c>
      <c r="E79" s="250">
        <v>0</v>
      </c>
      <c r="F79" s="251" t="s">
        <v>1098</v>
      </c>
      <c r="G79" s="248" t="s">
        <v>2651</v>
      </c>
      <c r="H79" s="267">
        <v>20</v>
      </c>
      <c r="I79" s="250">
        <v>0</v>
      </c>
      <c r="J79" s="251"/>
      <c r="K79" s="248" t="s">
        <v>579</v>
      </c>
      <c r="L79" s="267" t="s">
        <v>579</v>
      </c>
      <c r="M79" s="250" t="s">
        <v>579</v>
      </c>
      <c r="N79" s="251" t="s">
        <v>1099</v>
      </c>
      <c r="O79" s="248" t="s">
        <v>2218</v>
      </c>
      <c r="P79" s="267">
        <v>605</v>
      </c>
      <c r="Q79" s="250">
        <v>0</v>
      </c>
      <c r="R79" s="251" t="s">
        <v>1100</v>
      </c>
      <c r="S79" s="248" t="s">
        <v>2762</v>
      </c>
      <c r="T79" s="267">
        <v>160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1817</v>
      </c>
      <c r="B80" s="251" t="s">
        <v>1101</v>
      </c>
      <c r="C80" s="248" t="s">
        <v>632</v>
      </c>
      <c r="D80" s="267">
        <v>45</v>
      </c>
      <c r="E80" s="250">
        <v>0</v>
      </c>
      <c r="F80" s="251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51" t="s">
        <v>1102</v>
      </c>
      <c r="O80" s="248" t="s">
        <v>2219</v>
      </c>
      <c r="P80" s="267">
        <v>545</v>
      </c>
      <c r="Q80" s="250">
        <v>0</v>
      </c>
      <c r="R80" s="251" t="s">
        <v>1103</v>
      </c>
      <c r="S80" s="248" t="s">
        <v>243</v>
      </c>
      <c r="T80" s="267">
        <v>80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51" t="s">
        <v>1104</v>
      </c>
      <c r="C81" s="248" t="s">
        <v>241</v>
      </c>
      <c r="D81" s="267">
        <v>180</v>
      </c>
      <c r="E81" s="250">
        <v>0</v>
      </c>
      <c r="F81" s="251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1105</v>
      </c>
      <c r="O81" s="248" t="s">
        <v>2220</v>
      </c>
      <c r="P81" s="267">
        <v>230</v>
      </c>
      <c r="Q81" s="250">
        <v>0</v>
      </c>
      <c r="R81" s="251" t="s">
        <v>1106</v>
      </c>
      <c r="S81" s="248" t="s">
        <v>2404</v>
      </c>
      <c r="T81" s="267">
        <v>40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51" t="s">
        <v>1107</v>
      </c>
      <c r="C82" s="248" t="s">
        <v>242</v>
      </c>
      <c r="D82" s="267">
        <v>165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1108</v>
      </c>
      <c r="O82" s="248" t="s">
        <v>2393</v>
      </c>
      <c r="P82" s="267">
        <v>600</v>
      </c>
      <c r="Q82" s="250">
        <v>0</v>
      </c>
      <c r="R82" s="251" t="s">
        <v>1109</v>
      </c>
      <c r="S82" s="248" t="s">
        <v>244</v>
      </c>
      <c r="T82" s="267">
        <v>100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51" t="s">
        <v>1846</v>
      </c>
      <c r="C83" s="248" t="s">
        <v>1847</v>
      </c>
      <c r="D83" s="267">
        <v>35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51" t="s">
        <v>1110</v>
      </c>
      <c r="O83" s="248" t="s">
        <v>2359</v>
      </c>
      <c r="P83" s="267">
        <v>300</v>
      </c>
      <c r="Q83" s="250">
        <v>0</v>
      </c>
      <c r="R83" s="251" t="s">
        <v>1111</v>
      </c>
      <c r="S83" s="248" t="s">
        <v>245</v>
      </c>
      <c r="T83" s="267">
        <v>160</v>
      </c>
      <c r="U83" s="250">
        <v>0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51" t="s">
        <v>1112</v>
      </c>
      <c r="O84" s="248" t="s">
        <v>2394</v>
      </c>
      <c r="P84" s="267">
        <v>1005</v>
      </c>
      <c r="Q84" s="250">
        <v>0</v>
      </c>
      <c r="R84" s="251" t="s">
        <v>1113</v>
      </c>
      <c r="S84" s="248" t="s">
        <v>246</v>
      </c>
      <c r="T84" s="267">
        <v>75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51" t="s">
        <v>1114</v>
      </c>
      <c r="O85" s="270" t="s">
        <v>2360</v>
      </c>
      <c r="P85" s="271">
        <v>80</v>
      </c>
      <c r="Q85" s="250">
        <v>0</v>
      </c>
      <c r="R85" s="251" t="s">
        <v>1115</v>
      </c>
      <c r="S85" s="270" t="s">
        <v>2463</v>
      </c>
      <c r="T85" s="271">
        <v>205</v>
      </c>
      <c r="U85" s="250">
        <v>0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51" t="s">
        <v>1116</v>
      </c>
      <c r="O86" s="270" t="s">
        <v>2221</v>
      </c>
      <c r="P86" s="271">
        <v>475</v>
      </c>
      <c r="Q86" s="250">
        <v>0</v>
      </c>
      <c r="R86" s="251" t="s">
        <v>1117</v>
      </c>
      <c r="S86" s="270" t="s">
        <v>2402</v>
      </c>
      <c r="T86" s="271">
        <v>90</v>
      </c>
      <c r="U86" s="250">
        <v>0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51" t="s">
        <v>1118</v>
      </c>
      <c r="O87" s="270" t="s">
        <v>2222</v>
      </c>
      <c r="P87" s="271">
        <v>60</v>
      </c>
      <c r="Q87" s="250">
        <v>0</v>
      </c>
      <c r="R87" s="251"/>
      <c r="S87" s="270" t="s">
        <v>579</v>
      </c>
      <c r="T87" s="271" t="s">
        <v>579</v>
      </c>
      <c r="U87" s="250">
        <v>0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51"/>
      <c r="O88" s="270" t="s">
        <v>579</v>
      </c>
      <c r="P88" s="271" t="s">
        <v>579</v>
      </c>
      <c r="Q88" s="250" t="s">
        <v>579</v>
      </c>
      <c r="R88" s="251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5440</v>
      </c>
      <c r="B95" s="289"/>
      <c r="C95" s="256" t="str">
        <f>IF(D95=0,"","計")</f>
        <v>計</v>
      </c>
      <c r="D95" s="271">
        <f>SUBTOTAL(9,D79:D94)</f>
        <v>610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20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3900</v>
      </c>
      <c r="Q95" s="250">
        <f>SUM(Q79:Q94)</f>
        <v>0</v>
      </c>
      <c r="R95" s="289"/>
      <c r="S95" s="256" t="s">
        <v>553</v>
      </c>
      <c r="T95" s="271">
        <f>SUBTOTAL(9,T79:T94)</f>
        <v>910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27845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MOKUJI!B26</f>
        <v>46266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登別市読売</v>
      </c>
      <c r="C151" s="310"/>
      <c r="D151" s="310"/>
      <c r="E151" s="310"/>
      <c r="F151" s="309" t="str">
        <f>IF(G4="","",CONCATENATE($A7,G4))</f>
        <v>登別市朝日</v>
      </c>
      <c r="G151" s="310"/>
      <c r="H151" s="310"/>
      <c r="I151" s="310"/>
      <c r="J151" s="309" t="str">
        <f>IF(K4="","",CONCATENATE($A7,K4))</f>
        <v>登別市毎日</v>
      </c>
      <c r="K151" s="310"/>
      <c r="L151" s="310"/>
      <c r="M151" s="310"/>
      <c r="N151" s="309" t="str">
        <f>IF(O4="","",CONCATENATE($A7,O4))</f>
        <v>登別市北海道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登別市室蘭民報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伊達市読売</v>
      </c>
      <c r="C153" s="313"/>
      <c r="D153" s="313"/>
      <c r="E153" s="313"/>
      <c r="F153" s="312" t="str">
        <f>IF(G47="","",CONCATENATE($A50,G47))</f>
        <v>伊達市朝日</v>
      </c>
      <c r="G153" s="313"/>
      <c r="H153" s="313"/>
      <c r="I153" s="313"/>
      <c r="J153" s="312" t="str">
        <f>IF(K47="","",CONCATENATE($A50,K47))</f>
        <v>伊達市毎日</v>
      </c>
      <c r="K153" s="313"/>
      <c r="L153" s="313"/>
      <c r="M153" s="313"/>
      <c r="N153" s="312" t="str">
        <f>IF(O47="","",CONCATENATE($A50,O47))</f>
        <v>伊達市北海道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>伊達市室蘭民報</v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勇払郡①読売</v>
      </c>
      <c r="C155" s="313"/>
      <c r="D155" s="313"/>
      <c r="E155" s="313"/>
      <c r="F155" s="312" t="str">
        <f>IF(G77="","",CONCATENATE($A80,G77))</f>
        <v>勇払郡①朝日</v>
      </c>
      <c r="G155" s="313"/>
      <c r="H155" s="313"/>
      <c r="I155" s="313"/>
      <c r="J155" s="312" t="str">
        <f>IF(K77="","",CONCATENATE($A80,K77))</f>
        <v>勇払郡①毎日</v>
      </c>
      <c r="K155" s="313"/>
      <c r="L155" s="313"/>
      <c r="M155" s="313"/>
      <c r="N155" s="312" t="str">
        <f>IF(O77="","",CONCATENATE($A80,O77))</f>
        <v>勇払郡①北海道</v>
      </c>
      <c r="O155" s="313"/>
      <c r="P155" s="313"/>
      <c r="Q155" s="313"/>
      <c r="R155" s="312" t="str">
        <f>IF(S77="","",CONCATENATE($A80,S77))</f>
        <v>勇払郡①苫小牧民報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R135:U135"/>
    <mergeCell ref="R117:U134"/>
    <mergeCell ref="S97:U97"/>
    <mergeCell ref="V136:Y136"/>
    <mergeCell ref="V135:Y135"/>
    <mergeCell ref="V117:Y134"/>
    <mergeCell ref="W97:Y97"/>
    <mergeCell ref="J135:M135"/>
    <mergeCell ref="K77:M77"/>
    <mergeCell ref="O77:Q77"/>
    <mergeCell ref="K97:M97"/>
    <mergeCell ref="N135:Q135"/>
    <mergeCell ref="O97:Q97"/>
    <mergeCell ref="J117:M134"/>
    <mergeCell ref="N117:Q134"/>
    <mergeCell ref="W4:Y4"/>
    <mergeCell ref="S4:U4"/>
    <mergeCell ref="O4:Q4"/>
    <mergeCell ref="S47:U47"/>
    <mergeCell ref="S77:U77"/>
    <mergeCell ref="W47:Y47"/>
    <mergeCell ref="W77:Y77"/>
    <mergeCell ref="O47:Q47"/>
    <mergeCell ref="S1:T1"/>
    <mergeCell ref="W1:X1"/>
    <mergeCell ref="N1:O1"/>
    <mergeCell ref="J2:K2"/>
    <mergeCell ref="Q1:R1"/>
    <mergeCell ref="U1:V1"/>
    <mergeCell ref="R2:X2"/>
    <mergeCell ref="P2:Q2"/>
    <mergeCell ref="N2:O2"/>
    <mergeCell ref="L2:M2"/>
    <mergeCell ref="J1:M1"/>
    <mergeCell ref="K4:M4"/>
    <mergeCell ref="A50:A57"/>
    <mergeCell ref="H1:I1"/>
    <mergeCell ref="C1:G1"/>
    <mergeCell ref="C47:E47"/>
    <mergeCell ref="C2:G2"/>
    <mergeCell ref="G4:I4"/>
    <mergeCell ref="C4:E4"/>
    <mergeCell ref="A7:A14"/>
    <mergeCell ref="H2:I2"/>
    <mergeCell ref="A2:B2"/>
    <mergeCell ref="K47:M47"/>
    <mergeCell ref="G47:I47"/>
    <mergeCell ref="B135:E135"/>
    <mergeCell ref="F135:I135"/>
    <mergeCell ref="F117:I134"/>
    <mergeCell ref="B117:E134"/>
    <mergeCell ref="A1:B1"/>
    <mergeCell ref="G97:I97"/>
    <mergeCell ref="C97:E97"/>
    <mergeCell ref="A117:A124"/>
    <mergeCell ref="A100:A107"/>
    <mergeCell ref="C77:E77"/>
    <mergeCell ref="G77:I77"/>
    <mergeCell ref="A80:A87"/>
  </mergeCells>
  <phoneticPr fontId="24"/>
  <conditionalFormatting sqref="E140">
    <cfRule type="cellIs" dxfId="3" priority="4" stopIfTrue="1" operator="equal">
      <formula>0</formula>
    </cfRule>
  </conditionalFormatting>
  <hyperlinks>
    <hyperlink ref="A97" location="MOKUJI!R1C1" display="MOKUJI!R1C1" xr:uid="{00000000-0004-0000-1600-000000000000}"/>
    <hyperlink ref="A77" location="MOKUJI!R1C1" display="MOKUJI!R1C1" xr:uid="{00000000-0004-0000-1600-000001000000}"/>
    <hyperlink ref="A47" location="MOKUJI!R1C1" display="MOKUJI!R1C1" xr:uid="{00000000-0004-0000-1600-000002000000}"/>
    <hyperlink ref="A4" location="MOKUJI!R1C1" display="MOKUJI!R1C1" xr:uid="{00000000-0004-0000-1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119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22</v>
      </c>
      <c r="Z2" s="398" t="s">
        <v>1907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11</v>
      </c>
      <c r="S4" s="505" t="s">
        <v>1811</v>
      </c>
      <c r="T4" s="506"/>
      <c r="U4" s="507"/>
      <c r="V4" s="238">
        <v>12</v>
      </c>
      <c r="W4" s="505" t="s">
        <v>1813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578</v>
      </c>
      <c r="B6" s="251" t="s">
        <v>1119</v>
      </c>
      <c r="C6" s="248" t="s">
        <v>2050</v>
      </c>
      <c r="D6" s="249">
        <v>540</v>
      </c>
      <c r="E6" s="250">
        <v>0</v>
      </c>
      <c r="F6" s="251" t="s">
        <v>1120</v>
      </c>
      <c r="G6" s="248" t="s">
        <v>2652</v>
      </c>
      <c r="H6" s="249">
        <v>100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1121</v>
      </c>
      <c r="O6" s="248" t="s">
        <v>2223</v>
      </c>
      <c r="P6" s="249">
        <v>1060</v>
      </c>
      <c r="Q6" s="250">
        <v>0</v>
      </c>
      <c r="R6" s="251" t="s">
        <v>1122</v>
      </c>
      <c r="S6" s="248" t="s">
        <v>248</v>
      </c>
      <c r="T6" s="249">
        <v>400</v>
      </c>
      <c r="U6" s="250">
        <v>0</v>
      </c>
      <c r="V6" s="251" t="s">
        <v>1123</v>
      </c>
      <c r="W6" s="248" t="s">
        <v>249</v>
      </c>
      <c r="X6" s="249">
        <v>120</v>
      </c>
      <c r="Y6" s="250">
        <v>0</v>
      </c>
    </row>
    <row r="7" spans="1:26" s="252" customFormat="1" ht="12.75" customHeight="1">
      <c r="A7" s="508" t="s">
        <v>1818</v>
      </c>
      <c r="B7" s="251" t="s">
        <v>1124</v>
      </c>
      <c r="C7" s="248" t="s">
        <v>250</v>
      </c>
      <c r="D7" s="249">
        <v>240</v>
      </c>
      <c r="E7" s="250">
        <v>0</v>
      </c>
      <c r="F7" s="251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51" t="s">
        <v>1125</v>
      </c>
      <c r="O7" s="248" t="s">
        <v>2224</v>
      </c>
      <c r="P7" s="249">
        <v>1185</v>
      </c>
      <c r="Q7" s="250">
        <v>0</v>
      </c>
      <c r="R7" s="251" t="s">
        <v>1126</v>
      </c>
      <c r="S7" s="248" t="s">
        <v>251</v>
      </c>
      <c r="T7" s="249">
        <v>230</v>
      </c>
      <c r="U7" s="250">
        <v>0</v>
      </c>
      <c r="V7" s="251" t="s">
        <v>1127</v>
      </c>
      <c r="W7" s="248" t="s">
        <v>252</v>
      </c>
      <c r="X7" s="249">
        <v>125</v>
      </c>
      <c r="Y7" s="250">
        <v>0</v>
      </c>
    </row>
    <row r="8" spans="1:26" s="252" customFormat="1" ht="12.75" customHeight="1">
      <c r="A8" s="508"/>
      <c r="B8" s="251" t="s">
        <v>1128</v>
      </c>
      <c r="C8" s="248" t="s">
        <v>252</v>
      </c>
      <c r="D8" s="249">
        <v>85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51" t="s">
        <v>1129</v>
      </c>
      <c r="O8" s="248" t="s">
        <v>2225</v>
      </c>
      <c r="P8" s="249">
        <v>285</v>
      </c>
      <c r="Q8" s="250">
        <v>0</v>
      </c>
      <c r="R8" s="251" t="s">
        <v>1130</v>
      </c>
      <c r="S8" s="248" t="s">
        <v>253</v>
      </c>
      <c r="T8" s="249">
        <v>85</v>
      </c>
      <c r="U8" s="250">
        <v>0</v>
      </c>
      <c r="V8" s="251" t="s">
        <v>1131</v>
      </c>
      <c r="W8" s="248" t="s">
        <v>250</v>
      </c>
      <c r="X8" s="249">
        <v>160</v>
      </c>
      <c r="Y8" s="250">
        <v>0</v>
      </c>
    </row>
    <row r="9" spans="1:26" s="252" customFormat="1" ht="12.75" customHeight="1">
      <c r="A9" s="508"/>
      <c r="B9" s="251" t="s">
        <v>755</v>
      </c>
      <c r="C9" s="248" t="s">
        <v>249</v>
      </c>
      <c r="D9" s="249">
        <v>55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51"/>
      <c r="O9" s="248" t="s">
        <v>579</v>
      </c>
      <c r="P9" s="249" t="s">
        <v>579</v>
      </c>
      <c r="Q9" s="250" t="s">
        <v>579</v>
      </c>
      <c r="R9" s="251" t="s">
        <v>1132</v>
      </c>
      <c r="S9" s="248" t="s">
        <v>2415</v>
      </c>
      <c r="T9" s="249">
        <v>20</v>
      </c>
      <c r="U9" s="250">
        <v>0</v>
      </c>
      <c r="V9" s="251" t="s">
        <v>1133</v>
      </c>
      <c r="W9" s="248" t="s">
        <v>247</v>
      </c>
      <c r="X9" s="249">
        <v>110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4800</v>
      </c>
      <c r="B45" s="254"/>
      <c r="C45" s="256" t="str">
        <f>IF(D45=0,"","計")</f>
        <v>計</v>
      </c>
      <c r="D45" s="257">
        <f>SUBTOTAL(9,D6:D44)</f>
        <v>920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100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2530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735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515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12</v>
      </c>
      <c r="S47" s="505" t="s">
        <v>1813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574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51" t="s">
        <v>1134</v>
      </c>
      <c r="O49" s="248" t="s">
        <v>2226</v>
      </c>
      <c r="P49" s="267">
        <v>305</v>
      </c>
      <c r="Q49" s="250">
        <v>0</v>
      </c>
      <c r="R49" s="251" t="s">
        <v>1135</v>
      </c>
      <c r="S49" s="248" t="s">
        <v>254</v>
      </c>
      <c r="T49" s="267">
        <v>190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1819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 t="s">
        <v>1136</v>
      </c>
      <c r="O50" s="248" t="s">
        <v>2227</v>
      </c>
      <c r="P50" s="267">
        <v>120</v>
      </c>
      <c r="Q50" s="250">
        <v>0</v>
      </c>
      <c r="R50" s="251" t="s">
        <v>1137</v>
      </c>
      <c r="S50" s="248" t="s">
        <v>255</v>
      </c>
      <c r="T50" s="267">
        <v>50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665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425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240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12</v>
      </c>
      <c r="S77" s="505" t="s">
        <v>1813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571</v>
      </c>
      <c r="B79" s="251" t="s">
        <v>1138</v>
      </c>
      <c r="C79" s="248" t="s">
        <v>256</v>
      </c>
      <c r="D79" s="267">
        <v>460</v>
      </c>
      <c r="E79" s="250">
        <v>0</v>
      </c>
      <c r="F79" s="251"/>
      <c r="G79" s="248" t="s">
        <v>579</v>
      </c>
      <c r="H79" s="267" t="s">
        <v>579</v>
      </c>
      <c r="I79" s="250" t="s">
        <v>579</v>
      </c>
      <c r="J79" s="251"/>
      <c r="K79" s="248" t="s">
        <v>579</v>
      </c>
      <c r="L79" s="267" t="s">
        <v>579</v>
      </c>
      <c r="M79" s="250" t="s">
        <v>579</v>
      </c>
      <c r="N79" s="251" t="s">
        <v>1139</v>
      </c>
      <c r="O79" s="248" t="s">
        <v>2395</v>
      </c>
      <c r="P79" s="267">
        <v>1380</v>
      </c>
      <c r="Q79" s="250">
        <v>0</v>
      </c>
      <c r="R79" s="251" t="s">
        <v>1140</v>
      </c>
      <c r="S79" s="248" t="s">
        <v>256</v>
      </c>
      <c r="T79" s="267">
        <v>150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1820</v>
      </c>
      <c r="B80" s="251" t="s">
        <v>1142</v>
      </c>
      <c r="C80" s="248" t="s">
        <v>257</v>
      </c>
      <c r="D80" s="267">
        <v>25</v>
      </c>
      <c r="E80" s="250">
        <v>0</v>
      </c>
      <c r="F80" s="251"/>
      <c r="G80" s="248" t="s">
        <v>579</v>
      </c>
      <c r="H80" s="267" t="s">
        <v>579</v>
      </c>
      <c r="I80" s="250" t="s">
        <v>579</v>
      </c>
      <c r="J80" s="251"/>
      <c r="K80" s="248" t="s">
        <v>579</v>
      </c>
      <c r="L80" s="267" t="s">
        <v>579</v>
      </c>
      <c r="M80" s="250" t="s">
        <v>579</v>
      </c>
      <c r="N80" s="251" t="s">
        <v>1143</v>
      </c>
      <c r="O80" s="248" t="s">
        <v>2228</v>
      </c>
      <c r="P80" s="267">
        <v>195</v>
      </c>
      <c r="Q80" s="250">
        <v>0</v>
      </c>
      <c r="R80" s="251" t="s">
        <v>1144</v>
      </c>
      <c r="S80" s="248" t="s">
        <v>259</v>
      </c>
      <c r="T80" s="267">
        <v>70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51" t="s">
        <v>1145</v>
      </c>
      <c r="C81" s="248" t="s">
        <v>260</v>
      </c>
      <c r="D81" s="267">
        <v>60</v>
      </c>
      <c r="E81" s="250">
        <v>0</v>
      </c>
      <c r="F81" s="251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1146</v>
      </c>
      <c r="O81" s="248" t="s">
        <v>2229</v>
      </c>
      <c r="P81" s="267">
        <v>495</v>
      </c>
      <c r="Q81" s="250">
        <v>0</v>
      </c>
      <c r="R81" s="251" t="s">
        <v>1147</v>
      </c>
      <c r="S81" s="248" t="s">
        <v>258</v>
      </c>
      <c r="T81" s="267">
        <v>180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51" t="s">
        <v>1148</v>
      </c>
      <c r="C82" s="248" t="s">
        <v>259</v>
      </c>
      <c r="D82" s="267">
        <v>45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1149</v>
      </c>
      <c r="O82" s="248" t="s">
        <v>2493</v>
      </c>
      <c r="P82" s="267">
        <v>135</v>
      </c>
      <c r="Q82" s="250">
        <v>0</v>
      </c>
      <c r="R82" s="251" t="s">
        <v>1150</v>
      </c>
      <c r="S82" s="248" t="s">
        <v>260</v>
      </c>
      <c r="T82" s="267">
        <v>70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 t="s">
        <v>2041</v>
      </c>
      <c r="C83" s="248" t="s">
        <v>261</v>
      </c>
      <c r="D83" s="267">
        <v>25</v>
      </c>
      <c r="E83" s="250">
        <v>0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51" t="s">
        <v>1152</v>
      </c>
      <c r="O83" s="248" t="s">
        <v>2757</v>
      </c>
      <c r="P83" s="267">
        <v>210</v>
      </c>
      <c r="Q83" s="250">
        <v>0</v>
      </c>
      <c r="R83" s="251" t="s">
        <v>1151</v>
      </c>
      <c r="S83" s="248" t="s">
        <v>261</v>
      </c>
      <c r="T83" s="267">
        <v>80</v>
      </c>
      <c r="U83" s="250">
        <v>0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51"/>
      <c r="O84" s="248" t="s">
        <v>579</v>
      </c>
      <c r="P84" s="267" t="s">
        <v>579</v>
      </c>
      <c r="Q84" s="250" t="s">
        <v>579</v>
      </c>
      <c r="R84" s="251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3580</v>
      </c>
      <c r="B95" s="289"/>
      <c r="C95" s="256" t="str">
        <f>IF(D95=0,"","計")</f>
        <v>計</v>
      </c>
      <c r="D95" s="271">
        <f>SUBTOTAL(9,D79:D94)</f>
        <v>615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2415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550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9045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MOKUJI!B27</f>
        <v>46266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白老郡読売</v>
      </c>
      <c r="C151" s="310"/>
      <c r="D151" s="310"/>
      <c r="E151" s="310"/>
      <c r="F151" s="309" t="str">
        <f>IF(G4="","",CONCATENATE($A7,G4))</f>
        <v>白老郡朝日</v>
      </c>
      <c r="G151" s="310"/>
      <c r="H151" s="310"/>
      <c r="I151" s="310"/>
      <c r="J151" s="309" t="str">
        <f>IF(K4="","",CONCATENATE($A7,K4))</f>
        <v>白老郡毎日</v>
      </c>
      <c r="K151" s="310"/>
      <c r="L151" s="310"/>
      <c r="M151" s="310"/>
      <c r="N151" s="309" t="str">
        <f>IF(O4="","",CONCATENATE($A7,O4))</f>
        <v>白老郡北海道</v>
      </c>
      <c r="O151" s="310"/>
      <c r="P151" s="310"/>
      <c r="Q151" s="310"/>
      <c r="R151" s="309" t="str">
        <f>IF(S4="","",CONCATENATE($A7,S4))</f>
        <v>白老郡苫小牧民報</v>
      </c>
      <c r="S151" s="310"/>
      <c r="T151" s="310"/>
      <c r="U151" s="310"/>
      <c r="V151" s="309" t="str">
        <f>IF(W4="","",CONCATENATE($A7,W4))</f>
        <v>白老郡室蘭民報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有珠郡読売</v>
      </c>
      <c r="C153" s="313"/>
      <c r="D153" s="313"/>
      <c r="E153" s="313"/>
      <c r="F153" s="312" t="str">
        <f>IF(G47="","",CONCATENATE($A50,G47))</f>
        <v>有珠郡朝日</v>
      </c>
      <c r="G153" s="313"/>
      <c r="H153" s="313"/>
      <c r="I153" s="313"/>
      <c r="J153" s="312" t="str">
        <f>IF(K47="","",CONCATENATE($A50,K47))</f>
        <v>有珠郡毎日</v>
      </c>
      <c r="K153" s="313"/>
      <c r="L153" s="313"/>
      <c r="M153" s="313"/>
      <c r="N153" s="312" t="str">
        <f>IF(O47="","",CONCATENATE($A50,O47))</f>
        <v>有珠郡北海道</v>
      </c>
      <c r="O153" s="313"/>
      <c r="P153" s="313"/>
      <c r="Q153" s="313"/>
      <c r="R153" s="312" t="str">
        <f>IF(S47="","",CONCATENATE($A50,S47))</f>
        <v>有珠郡室蘭民報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虻田郡②読売</v>
      </c>
      <c r="C155" s="313"/>
      <c r="D155" s="313"/>
      <c r="E155" s="313"/>
      <c r="F155" s="312" t="str">
        <f>IF(G77="","",CONCATENATE($A80,G77))</f>
        <v>虻田郡②朝日</v>
      </c>
      <c r="G155" s="313"/>
      <c r="H155" s="313"/>
      <c r="I155" s="313"/>
      <c r="J155" s="312" t="str">
        <f>IF(K77="","",CONCATENATE($A80,K77))</f>
        <v>虻田郡②毎日</v>
      </c>
      <c r="K155" s="313"/>
      <c r="L155" s="313"/>
      <c r="M155" s="313"/>
      <c r="N155" s="312" t="str">
        <f>IF(O77="","",CONCATENATE($A80,O77))</f>
        <v>虻田郡②北海道</v>
      </c>
      <c r="O155" s="313"/>
      <c r="P155" s="313"/>
      <c r="Q155" s="313"/>
      <c r="R155" s="312" t="str">
        <f>IF(S77="","",CONCATENATE($A80,S77))</f>
        <v>虻田郡②室蘭民報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Q1:R1"/>
    <mergeCell ref="S1:T1"/>
    <mergeCell ref="W47:Y47"/>
    <mergeCell ref="W4:Y4"/>
    <mergeCell ref="W1:X1"/>
    <mergeCell ref="S47:U47"/>
    <mergeCell ref="W77:Y77"/>
    <mergeCell ref="W97:Y97"/>
    <mergeCell ref="U1:V1"/>
    <mergeCell ref="O4:Q4"/>
    <mergeCell ref="J1:M1"/>
    <mergeCell ref="N1:O1"/>
    <mergeCell ref="H1:I1"/>
    <mergeCell ref="V117:Y134"/>
    <mergeCell ref="R117:U134"/>
    <mergeCell ref="N117:Q134"/>
    <mergeCell ref="J117:M134"/>
    <mergeCell ref="S4:U4"/>
    <mergeCell ref="R2:X2"/>
    <mergeCell ref="P2:Q2"/>
    <mergeCell ref="L2:M2"/>
    <mergeCell ref="O47:Q47"/>
    <mergeCell ref="H2:I2"/>
    <mergeCell ref="F117:I134"/>
    <mergeCell ref="N2:O2"/>
    <mergeCell ref="K4:M4"/>
    <mergeCell ref="J2:K2"/>
    <mergeCell ref="K97:M97"/>
    <mergeCell ref="O97:Q97"/>
    <mergeCell ref="A1:B1"/>
    <mergeCell ref="A2:B2"/>
    <mergeCell ref="C2:G2"/>
    <mergeCell ref="C4:E4"/>
    <mergeCell ref="G4:I4"/>
    <mergeCell ref="C1:G1"/>
    <mergeCell ref="A7:A14"/>
    <mergeCell ref="C77:E77"/>
    <mergeCell ref="G77:I77"/>
    <mergeCell ref="K77:M77"/>
    <mergeCell ref="A50:A57"/>
    <mergeCell ref="C47:E47"/>
    <mergeCell ref="G47:I47"/>
    <mergeCell ref="K47:M47"/>
    <mergeCell ref="O77:Q77"/>
    <mergeCell ref="S77:U77"/>
    <mergeCell ref="S97:U97"/>
    <mergeCell ref="A80:A87"/>
    <mergeCell ref="C97:E97"/>
    <mergeCell ref="G97:I97"/>
    <mergeCell ref="A100:A107"/>
    <mergeCell ref="N135:Q135"/>
    <mergeCell ref="R135:U135"/>
    <mergeCell ref="V135:Y135"/>
    <mergeCell ref="A117:A124"/>
    <mergeCell ref="B135:E135"/>
    <mergeCell ref="F135:I135"/>
    <mergeCell ref="J135:M135"/>
    <mergeCell ref="B117:E134"/>
  </mergeCells>
  <phoneticPr fontId="24"/>
  <hyperlinks>
    <hyperlink ref="A97" location="MOKUJI!R1C1" display="MOKUJI!R1C1" xr:uid="{00000000-0004-0000-1700-000000000000}"/>
    <hyperlink ref="A77" location="MOKUJI!R1C1" display="MOKUJI!R1C1" xr:uid="{00000000-0004-0000-1700-000001000000}"/>
    <hyperlink ref="A47" location="MOKUJI!R1C1" display="MOKUJI!R1C1" xr:uid="{00000000-0004-0000-1700-000002000000}"/>
    <hyperlink ref="A4" location="MOKUJI!R1C1" display="MOKUJI!R1C1" xr:uid="{00000000-0004-0000-1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191111111111115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23</v>
      </c>
      <c r="Z2" s="398" t="s">
        <v>1906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11</v>
      </c>
      <c r="S4" s="505" t="s">
        <v>1811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601</v>
      </c>
      <c r="B6" s="266" t="s">
        <v>1153</v>
      </c>
      <c r="C6" s="248" t="s">
        <v>2331</v>
      </c>
      <c r="D6" s="249">
        <v>130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1154</v>
      </c>
      <c r="O6" s="248" t="s">
        <v>2230</v>
      </c>
      <c r="P6" s="249">
        <v>850</v>
      </c>
      <c r="Q6" s="250">
        <v>0</v>
      </c>
      <c r="R6" s="317" t="s">
        <v>1155</v>
      </c>
      <c r="S6" s="248" t="s">
        <v>2403</v>
      </c>
      <c r="T6" s="249">
        <v>35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1821</v>
      </c>
      <c r="B7" s="266" t="s">
        <v>1156</v>
      </c>
      <c r="C7" s="248" t="s">
        <v>262</v>
      </c>
      <c r="D7" s="249">
        <v>80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1157</v>
      </c>
      <c r="O7" s="248" t="s">
        <v>2231</v>
      </c>
      <c r="P7" s="249">
        <v>215</v>
      </c>
      <c r="Q7" s="250">
        <v>0</v>
      </c>
      <c r="R7" s="266" t="s">
        <v>1158</v>
      </c>
      <c r="S7" s="248" t="s">
        <v>2287</v>
      </c>
      <c r="T7" s="249">
        <v>50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1159</v>
      </c>
      <c r="C8" s="248" t="s">
        <v>263</v>
      </c>
      <c r="D8" s="249">
        <v>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1160</v>
      </c>
      <c r="O8" s="248" t="s">
        <v>2232</v>
      </c>
      <c r="P8" s="249">
        <v>285</v>
      </c>
      <c r="Q8" s="250">
        <v>0</v>
      </c>
      <c r="R8" s="266" t="s">
        <v>1161</v>
      </c>
      <c r="S8" s="248" t="s">
        <v>2756</v>
      </c>
      <c r="T8" s="249">
        <v>10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1162</v>
      </c>
      <c r="O9" s="248" t="s">
        <v>2327</v>
      </c>
      <c r="P9" s="249">
        <v>1115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1163</v>
      </c>
      <c r="O10" s="248" t="s">
        <v>2233</v>
      </c>
      <c r="P10" s="249">
        <v>285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1164</v>
      </c>
      <c r="O11" s="248" t="s">
        <v>2234</v>
      </c>
      <c r="P11" s="249">
        <v>1355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4415</v>
      </c>
      <c r="B45" s="254"/>
      <c r="C45" s="256" t="str">
        <f>IF(D45=0,"","計")</f>
        <v>計</v>
      </c>
      <c r="D45" s="257">
        <f>SUBTOTAL(9,D6:D44)</f>
        <v>215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4105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95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11</v>
      </c>
      <c r="S47" s="505" t="s">
        <v>1811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605</v>
      </c>
      <c r="B49" s="266" t="s">
        <v>1165</v>
      </c>
      <c r="C49" s="248" t="s">
        <v>264</v>
      </c>
      <c r="D49" s="249">
        <v>350</v>
      </c>
      <c r="E49" s="250">
        <v>0</v>
      </c>
      <c r="F49" s="266" t="s">
        <v>1835</v>
      </c>
      <c r="G49" s="248" t="s">
        <v>2697</v>
      </c>
      <c r="H49" s="249">
        <v>500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1166</v>
      </c>
      <c r="O49" s="248" t="s">
        <v>2361</v>
      </c>
      <c r="P49" s="267">
        <v>3025</v>
      </c>
      <c r="Q49" s="250">
        <v>0</v>
      </c>
      <c r="R49" s="266" t="s">
        <v>1167</v>
      </c>
      <c r="S49" s="248" t="s">
        <v>2145</v>
      </c>
      <c r="T49" s="267">
        <v>50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1822</v>
      </c>
      <c r="B50" s="266" t="s">
        <v>1826</v>
      </c>
      <c r="C50" s="248" t="s">
        <v>265</v>
      </c>
      <c r="D50" s="249">
        <v>15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1168</v>
      </c>
      <c r="O50" s="248" t="s">
        <v>2400</v>
      </c>
      <c r="P50" s="267">
        <v>145</v>
      </c>
      <c r="Q50" s="250">
        <v>0</v>
      </c>
      <c r="R50" s="266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1169</v>
      </c>
      <c r="O51" s="248" t="s">
        <v>2055</v>
      </c>
      <c r="P51" s="267">
        <v>165</v>
      </c>
      <c r="Q51" s="250">
        <v>0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 t="s">
        <v>1170</v>
      </c>
      <c r="O52" s="248" t="s">
        <v>2156</v>
      </c>
      <c r="P52" s="267">
        <v>505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1171</v>
      </c>
      <c r="O53" s="248" t="s">
        <v>2083</v>
      </c>
      <c r="P53" s="267">
        <v>335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5090</v>
      </c>
      <c r="B75" s="275"/>
      <c r="C75" s="256" t="str">
        <f>IF(D75=0,"","計")</f>
        <v>計</v>
      </c>
      <c r="D75" s="271">
        <f>SUBTOTAL(9,D49:D74)</f>
        <v>365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500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4175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50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76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66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66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66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66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66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66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66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66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66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66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66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66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66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66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66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9505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MOKUJI!B28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沙流郡読売</v>
      </c>
      <c r="C151" s="310"/>
      <c r="D151" s="310"/>
      <c r="E151" s="310"/>
      <c r="F151" s="309" t="str">
        <f>IF(G4="","",CONCATENATE($A7,G4))</f>
        <v>沙流郡朝日</v>
      </c>
      <c r="G151" s="310"/>
      <c r="H151" s="310"/>
      <c r="I151" s="310"/>
      <c r="J151" s="309" t="str">
        <f>IF(K4="","",CONCATENATE($A7,K4))</f>
        <v>沙流郡毎日</v>
      </c>
      <c r="K151" s="310"/>
      <c r="L151" s="310"/>
      <c r="M151" s="310"/>
      <c r="N151" s="309" t="str">
        <f>IF(O4="","",CONCATENATE($A7,O4))</f>
        <v>沙流郡北海道</v>
      </c>
      <c r="O151" s="310"/>
      <c r="P151" s="310"/>
      <c r="Q151" s="310"/>
      <c r="R151" s="309" t="str">
        <f>IF(S4="","",CONCATENATE($A7,S4))</f>
        <v>沙流郡苫小牧民報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日高郡読売</v>
      </c>
      <c r="C153" s="313"/>
      <c r="D153" s="313"/>
      <c r="E153" s="313"/>
      <c r="F153" s="312" t="str">
        <f>IF(G47="","",CONCATENATE($A50,G47))</f>
        <v>日高郡朝日</v>
      </c>
      <c r="G153" s="313"/>
      <c r="H153" s="313"/>
      <c r="I153" s="313"/>
      <c r="J153" s="312" t="str">
        <f>IF(K47="","",CONCATENATE($A50,K47))</f>
        <v>日高郡毎日</v>
      </c>
      <c r="K153" s="313"/>
      <c r="L153" s="313"/>
      <c r="M153" s="313"/>
      <c r="N153" s="312" t="str">
        <f>IF(O47="","",CONCATENATE($A50,O47))</f>
        <v>日高郡北海道</v>
      </c>
      <c r="O153" s="313"/>
      <c r="P153" s="313"/>
      <c r="Q153" s="313"/>
      <c r="R153" s="312" t="str">
        <f>IF(S47="","",CONCATENATE($A50,S47))</f>
        <v>日高郡苫小牧民報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S1:T1"/>
    <mergeCell ref="R135:U135"/>
    <mergeCell ref="V135:Y135"/>
    <mergeCell ref="S47:U47"/>
    <mergeCell ref="V117:Y134"/>
    <mergeCell ref="R117:U134"/>
    <mergeCell ref="W77:Y77"/>
    <mergeCell ref="S97:U97"/>
    <mergeCell ref="W97:Y97"/>
    <mergeCell ref="W1:X1"/>
    <mergeCell ref="S4:U4"/>
    <mergeCell ref="R2:X2"/>
    <mergeCell ref="Q1:R1"/>
    <mergeCell ref="W4:Y4"/>
    <mergeCell ref="U1:V1"/>
    <mergeCell ref="J2:K2"/>
    <mergeCell ref="J1:M1"/>
    <mergeCell ref="K47:M47"/>
    <mergeCell ref="N1:O1"/>
    <mergeCell ref="K4:M4"/>
    <mergeCell ref="O47:Q47"/>
    <mergeCell ref="L2:M2"/>
    <mergeCell ref="N2:O2"/>
    <mergeCell ref="O4:Q4"/>
    <mergeCell ref="P2:Q2"/>
    <mergeCell ref="W47:Y47"/>
    <mergeCell ref="J135:M135"/>
    <mergeCell ref="N117:Q134"/>
    <mergeCell ref="O97:Q97"/>
    <mergeCell ref="O77:Q77"/>
    <mergeCell ref="S77:U77"/>
    <mergeCell ref="J117:M134"/>
    <mergeCell ref="K97:M97"/>
    <mergeCell ref="K77:M77"/>
    <mergeCell ref="B135:E135"/>
    <mergeCell ref="F135:I135"/>
    <mergeCell ref="A80:A87"/>
    <mergeCell ref="G77:I77"/>
    <mergeCell ref="N135:Q135"/>
    <mergeCell ref="A7:A14"/>
    <mergeCell ref="A117:A124"/>
    <mergeCell ref="F117:I134"/>
    <mergeCell ref="B117:E134"/>
    <mergeCell ref="A100:A107"/>
    <mergeCell ref="G97:I97"/>
    <mergeCell ref="G47:I47"/>
    <mergeCell ref="A50:A57"/>
    <mergeCell ref="C47:E47"/>
    <mergeCell ref="C97:E97"/>
    <mergeCell ref="C77:E77"/>
    <mergeCell ref="G4:I4"/>
    <mergeCell ref="A1:B1"/>
    <mergeCell ref="A2:B2"/>
    <mergeCell ref="C1:G1"/>
    <mergeCell ref="C2:G2"/>
    <mergeCell ref="H1:I1"/>
    <mergeCell ref="H2:I2"/>
    <mergeCell ref="C4:E4"/>
  </mergeCells>
  <phoneticPr fontId="24"/>
  <conditionalFormatting sqref="E6:E45 I6:I45 M6:M45 Q6:Q45 U6:U45 Y6:Y45 E49:E75 I49:I75 M49:M75 Q49:Q75 U49:U75 Y49:Y75 E79:E95 I79:I95 M79:M95 Q79:Q95 U79:U95 Y79:Y95 E99:E115 I99:I115 M99:M115 Q99:Q115 U99:U115 Y99:Y115">
    <cfRule type="cellIs" dxfId="2" priority="1" stopIfTrue="1" operator="greaterThan">
      <formula>D6</formula>
    </cfRule>
  </conditionalFormatting>
  <hyperlinks>
    <hyperlink ref="A97" location="MOKUJI!R1C1" display="MOKUJI!R1C1" xr:uid="{00000000-0004-0000-1800-000000000000}"/>
    <hyperlink ref="A77" location="MOKUJI!R1C1" display="MOKUJI!R1C1" xr:uid="{00000000-0004-0000-1800-000001000000}"/>
    <hyperlink ref="A47" location="MOKUJI!R1C1" display="MOKUJI!R1C1" xr:uid="{00000000-0004-0000-1800-000002000000}"/>
    <hyperlink ref="A4" location="MOKUJI!R1C1" display="MOKUJI!R1C1" xr:uid="{00000000-0004-0000-18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1191111111111115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24</v>
      </c>
      <c r="Z2" s="398" t="s">
        <v>1905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607</v>
      </c>
      <c r="B6" s="266" t="s">
        <v>738</v>
      </c>
      <c r="C6" s="248" t="s">
        <v>266</v>
      </c>
      <c r="D6" s="249">
        <v>40</v>
      </c>
      <c r="E6" s="250">
        <v>0</v>
      </c>
      <c r="F6" s="251" t="s">
        <v>1172</v>
      </c>
      <c r="G6" s="248" t="s">
        <v>2653</v>
      </c>
      <c r="H6" s="249">
        <v>220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47" t="s">
        <v>1173</v>
      </c>
      <c r="O6" s="248" t="s">
        <v>2084</v>
      </c>
      <c r="P6" s="249">
        <v>485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1823</v>
      </c>
      <c r="B7" s="266"/>
      <c r="C7" s="248" t="s">
        <v>579</v>
      </c>
      <c r="D7" s="249" t="s">
        <v>579</v>
      </c>
      <c r="E7" s="250" t="s">
        <v>579</v>
      </c>
      <c r="F7" s="251" t="s">
        <v>2461</v>
      </c>
      <c r="G7" s="248" t="s">
        <v>2654</v>
      </c>
      <c r="H7" s="249">
        <v>20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1174</v>
      </c>
      <c r="O7" s="248" t="s">
        <v>2085</v>
      </c>
      <c r="P7" s="249">
        <v>1990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2755</v>
      </c>
      <c r="B45" s="254"/>
      <c r="C45" s="256" t="str">
        <f>IF(D45=0,"","計")</f>
        <v>計</v>
      </c>
      <c r="D45" s="257">
        <f>SUBTOTAL(9,D6:D44)</f>
        <v>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2475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608</v>
      </c>
      <c r="B49" s="266"/>
      <c r="C49" s="248" t="s">
        <v>579</v>
      </c>
      <c r="D49" s="249" t="s">
        <v>579</v>
      </c>
      <c r="E49" s="250" t="s">
        <v>579</v>
      </c>
      <c r="F49" s="251"/>
      <c r="G49" s="248" t="s">
        <v>579</v>
      </c>
      <c r="H49" s="249" t="s">
        <v>579</v>
      </c>
      <c r="I49" s="250" t="s">
        <v>579</v>
      </c>
      <c r="J49" s="251"/>
      <c r="K49" s="248" t="s">
        <v>579</v>
      </c>
      <c r="L49" s="267" t="s">
        <v>579</v>
      </c>
      <c r="M49" s="250" t="s">
        <v>579</v>
      </c>
      <c r="N49" s="251" t="s">
        <v>1175</v>
      </c>
      <c r="O49" s="248" t="s">
        <v>2396</v>
      </c>
      <c r="P49" s="267">
        <v>995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1824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51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51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995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995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609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51" t="s">
        <v>1176</v>
      </c>
      <c r="O79" s="248" t="s">
        <v>2086</v>
      </c>
      <c r="P79" s="267">
        <v>640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1825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51" t="s">
        <v>1177</v>
      </c>
      <c r="O80" s="248" t="s">
        <v>2087</v>
      </c>
      <c r="P80" s="267">
        <v>110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51" t="s">
        <v>1178</v>
      </c>
      <c r="O81" s="248" t="s">
        <v>2088</v>
      </c>
      <c r="P81" s="267">
        <v>140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51" t="s">
        <v>1179</v>
      </c>
      <c r="O82" s="248" t="s">
        <v>2089</v>
      </c>
      <c r="P82" s="267">
        <v>40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930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930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11</v>
      </c>
      <c r="S97" s="505" t="s">
        <v>1811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604</v>
      </c>
      <c r="B99" s="266" t="s">
        <v>1866</v>
      </c>
      <c r="C99" s="248" t="s">
        <v>1867</v>
      </c>
      <c r="D99" s="267">
        <v>40</v>
      </c>
      <c r="E99" s="250">
        <v>0</v>
      </c>
      <c r="F99" s="266"/>
      <c r="G99" s="248" t="s">
        <v>579</v>
      </c>
      <c r="H99" s="267" t="s">
        <v>579</v>
      </c>
      <c r="I99" s="250" t="s">
        <v>579</v>
      </c>
      <c r="J99" s="251"/>
      <c r="K99" s="248" t="s">
        <v>579</v>
      </c>
      <c r="L99" s="267" t="s">
        <v>579</v>
      </c>
      <c r="M99" s="250" t="s">
        <v>579</v>
      </c>
      <c r="N99" s="266"/>
      <c r="O99" s="248" t="s">
        <v>579</v>
      </c>
      <c r="P99" s="267" t="s">
        <v>579</v>
      </c>
      <c r="Q99" s="250" t="s">
        <v>579</v>
      </c>
      <c r="R99" s="251" t="s">
        <v>1180</v>
      </c>
      <c r="S99" s="248" t="s">
        <v>2146</v>
      </c>
      <c r="T99" s="267">
        <v>30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0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 t="s">
        <v>579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70</v>
      </c>
      <c r="B115" s="294"/>
      <c r="C115" s="256" t="str">
        <f>IF(D115=0,"","計")</f>
        <v>計</v>
      </c>
      <c r="D115" s="271">
        <f>SUBTOTAL(9,D99:D114)</f>
        <v>40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30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4750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MOKUJI!B29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A138" s="423" t="s">
        <v>2147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浦河郡読売</v>
      </c>
      <c r="C151" s="310"/>
      <c r="D151" s="310"/>
      <c r="E151" s="310"/>
      <c r="F151" s="309" t="str">
        <f>IF(G4="","",CONCATENATE($A7,G4))</f>
        <v>浦河郡朝日</v>
      </c>
      <c r="G151" s="310"/>
      <c r="H151" s="310"/>
      <c r="I151" s="310"/>
      <c r="J151" s="309" t="str">
        <f>IF(K4="","",CONCATENATE($A7,K4))</f>
        <v>浦河郡毎日</v>
      </c>
      <c r="K151" s="310"/>
      <c r="L151" s="310"/>
      <c r="M151" s="310"/>
      <c r="N151" s="309" t="str">
        <f>IF(O4="","",CONCATENATE($A7,O4))</f>
        <v>浦河郡北海道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様似郡読売</v>
      </c>
      <c r="C153" s="313"/>
      <c r="D153" s="313"/>
      <c r="E153" s="313"/>
      <c r="F153" s="312" t="str">
        <f>IF(G47="","",CONCATENATE($A50,G47))</f>
        <v>様似郡朝日</v>
      </c>
      <c r="G153" s="313"/>
      <c r="H153" s="313"/>
      <c r="I153" s="313"/>
      <c r="J153" s="312" t="str">
        <f>IF(K47="","",CONCATENATE($A50,K47))</f>
        <v>様似郡毎日</v>
      </c>
      <c r="K153" s="313"/>
      <c r="L153" s="313"/>
      <c r="M153" s="313"/>
      <c r="N153" s="312" t="str">
        <f>IF(O47="","",CONCATENATE($A50,O47))</f>
        <v>様似郡北海道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幌泉郡読売</v>
      </c>
      <c r="C155" s="313"/>
      <c r="D155" s="313"/>
      <c r="E155" s="313"/>
      <c r="F155" s="312" t="str">
        <f>IF(G77="","",CONCATENATE($A80,G77))</f>
        <v>幌泉郡朝日</v>
      </c>
      <c r="G155" s="313"/>
      <c r="H155" s="313"/>
      <c r="I155" s="313"/>
      <c r="J155" s="312" t="str">
        <f>IF(K77="","",CONCATENATE($A80,K77))</f>
        <v>幌泉郡毎日</v>
      </c>
      <c r="K155" s="313"/>
      <c r="L155" s="313"/>
      <c r="M155" s="313"/>
      <c r="N155" s="312" t="str">
        <f>IF(O77="","",CONCATENATE($A80,O77))</f>
        <v>幌泉郡北海道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新冠郡読売</v>
      </c>
      <c r="C157" s="313"/>
      <c r="D157" s="313"/>
      <c r="E157" s="313"/>
      <c r="F157" s="312" t="str">
        <f>IF(G97="","",CONCATENATE($A100,G97))</f>
        <v>新冠郡朝日</v>
      </c>
      <c r="G157" s="313"/>
      <c r="H157" s="313"/>
      <c r="I157" s="313"/>
      <c r="J157" s="312" t="str">
        <f>IF(K97="","",CONCATENATE($A100,K97))</f>
        <v>新冠郡毎日</v>
      </c>
      <c r="K157" s="313"/>
      <c r="L157" s="313"/>
      <c r="M157" s="313"/>
      <c r="N157" s="312" t="str">
        <f>IF(O97="","",CONCATENATE($A100,O97))</f>
        <v>新冠郡北海道</v>
      </c>
      <c r="O157" s="313"/>
      <c r="P157" s="313"/>
      <c r="Q157" s="313"/>
      <c r="R157" s="312" t="str">
        <f>IF(S97="","",CONCATENATE($A100,S97))</f>
        <v>新冠郡苫小牧民報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117:M134"/>
    <mergeCell ref="K97:M97"/>
    <mergeCell ref="O97:Q97"/>
    <mergeCell ref="O47:Q47"/>
    <mergeCell ref="J135:M135"/>
    <mergeCell ref="N135:Q135"/>
    <mergeCell ref="N117:Q134"/>
    <mergeCell ref="V136:Y136"/>
    <mergeCell ref="R117:U134"/>
    <mergeCell ref="V135:Y135"/>
    <mergeCell ref="V117:Y134"/>
    <mergeCell ref="R135:U135"/>
    <mergeCell ref="S97:U97"/>
    <mergeCell ref="S77:U77"/>
    <mergeCell ref="W47:Y47"/>
    <mergeCell ref="W77:Y77"/>
    <mergeCell ref="K47:M47"/>
    <mergeCell ref="O77:Q77"/>
    <mergeCell ref="K77:M77"/>
    <mergeCell ref="W97:Y97"/>
    <mergeCell ref="W4:Y4"/>
    <mergeCell ref="S4:U4"/>
    <mergeCell ref="O4:Q4"/>
    <mergeCell ref="Q1:R1"/>
    <mergeCell ref="S47:U47"/>
    <mergeCell ref="P2:Q2"/>
    <mergeCell ref="R2:X2"/>
    <mergeCell ref="S1:T1"/>
    <mergeCell ref="U1:V1"/>
    <mergeCell ref="W1:X1"/>
    <mergeCell ref="C2:G2"/>
    <mergeCell ref="N2:O2"/>
    <mergeCell ref="L2:M2"/>
    <mergeCell ref="J1:M1"/>
    <mergeCell ref="J2:K2"/>
    <mergeCell ref="H1:I1"/>
    <mergeCell ref="H2:I2"/>
    <mergeCell ref="C1:G1"/>
    <mergeCell ref="N1:O1"/>
    <mergeCell ref="A117:A124"/>
    <mergeCell ref="A100:A107"/>
    <mergeCell ref="A1:B1"/>
    <mergeCell ref="A2:B2"/>
    <mergeCell ref="A7:A14"/>
    <mergeCell ref="A50:A57"/>
    <mergeCell ref="A80:A87"/>
    <mergeCell ref="C4:E4"/>
    <mergeCell ref="G47:I47"/>
    <mergeCell ref="G4:I4"/>
    <mergeCell ref="C47:E47"/>
    <mergeCell ref="K4:M4"/>
    <mergeCell ref="B135:E135"/>
    <mergeCell ref="F135:I135"/>
    <mergeCell ref="G97:I97"/>
    <mergeCell ref="G77:I77"/>
    <mergeCell ref="C97:E97"/>
    <mergeCell ref="F117:I134"/>
    <mergeCell ref="B117:E134"/>
    <mergeCell ref="C77:E77"/>
  </mergeCells>
  <phoneticPr fontId="24"/>
  <hyperlinks>
    <hyperlink ref="A97" location="MOKUJI!R1C1" display="MOKUJI!R1C1" xr:uid="{00000000-0004-0000-1900-000000000000}"/>
    <hyperlink ref="A77" location="MOKUJI!R1C1" display="MOKUJI!R1C1" xr:uid="{00000000-0004-0000-1900-000001000000}"/>
    <hyperlink ref="A47" location="MOKUJI!R1C1" display="MOKUJI!R1C1" xr:uid="{00000000-0004-0000-1900-000002000000}"/>
    <hyperlink ref="A4" location="MOKUJI!R1C1" display="MOKUJI!R1C1" xr:uid="{00000000-0004-0000-1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19111111111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25</v>
      </c>
      <c r="Z2" s="398" t="s">
        <v>1904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2" t="s">
        <v>582</v>
      </c>
      <c r="Y5" s="245"/>
    </row>
    <row r="6" spans="1:26" s="252" customFormat="1" ht="12.75" customHeight="1">
      <c r="A6" s="246">
        <v>202</v>
      </c>
      <c r="B6" s="266" t="s">
        <v>1181</v>
      </c>
      <c r="C6" s="248" t="s">
        <v>267</v>
      </c>
      <c r="D6" s="249">
        <v>360</v>
      </c>
      <c r="E6" s="250">
        <v>0</v>
      </c>
      <c r="F6" s="266" t="s">
        <v>2778</v>
      </c>
      <c r="G6" s="248" t="s">
        <v>2768</v>
      </c>
      <c r="H6" s="249">
        <v>80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39" t="s">
        <v>1185</v>
      </c>
      <c r="O6" s="340" t="s">
        <v>2489</v>
      </c>
      <c r="P6" s="341">
        <v>2675</v>
      </c>
      <c r="Q6" s="250">
        <v>0</v>
      </c>
      <c r="R6" s="339"/>
      <c r="S6" s="401"/>
      <c r="T6" s="341"/>
      <c r="U6" s="250"/>
      <c r="V6" s="247" t="s">
        <v>1182</v>
      </c>
      <c r="W6" s="248" t="s">
        <v>268</v>
      </c>
      <c r="X6" s="249">
        <v>620</v>
      </c>
      <c r="Y6" s="250">
        <v>0</v>
      </c>
    </row>
    <row r="7" spans="1:26" s="252" customFormat="1" ht="12.75" customHeight="1">
      <c r="A7" s="508" t="s">
        <v>2</v>
      </c>
      <c r="B7" s="266" t="s">
        <v>1183</v>
      </c>
      <c r="C7" s="248" t="s">
        <v>269</v>
      </c>
      <c r="D7" s="249">
        <v>430</v>
      </c>
      <c r="E7" s="250">
        <v>0</v>
      </c>
      <c r="F7" s="266" t="s">
        <v>2779</v>
      </c>
      <c r="G7" s="248" t="s">
        <v>2769</v>
      </c>
      <c r="H7" s="249">
        <v>110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2" t="s">
        <v>1191</v>
      </c>
      <c r="O7" s="343" t="s">
        <v>2297</v>
      </c>
      <c r="P7" s="341">
        <v>3320</v>
      </c>
      <c r="Q7" s="250">
        <v>0</v>
      </c>
      <c r="R7" s="342"/>
      <c r="S7" s="248"/>
      <c r="T7" s="341"/>
      <c r="U7" s="250"/>
      <c r="V7" s="251" t="s">
        <v>1186</v>
      </c>
      <c r="W7" s="248" t="s">
        <v>270</v>
      </c>
      <c r="X7" s="249">
        <v>520</v>
      </c>
      <c r="Y7" s="250">
        <v>0</v>
      </c>
    </row>
    <row r="8" spans="1:26" s="252" customFormat="1" ht="12.75" customHeight="1">
      <c r="A8" s="508"/>
      <c r="B8" s="266" t="s">
        <v>1187</v>
      </c>
      <c r="C8" s="248" t="s">
        <v>271</v>
      </c>
      <c r="D8" s="249">
        <v>470</v>
      </c>
      <c r="E8" s="250">
        <v>0</v>
      </c>
      <c r="F8" s="266" t="s">
        <v>2780</v>
      </c>
      <c r="G8" s="248" t="s">
        <v>2770</v>
      </c>
      <c r="H8" s="249">
        <v>80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2" t="s">
        <v>1194</v>
      </c>
      <c r="O8" s="343" t="s">
        <v>2298</v>
      </c>
      <c r="P8" s="341">
        <v>2475</v>
      </c>
      <c r="Q8" s="250">
        <v>0</v>
      </c>
      <c r="R8" s="342"/>
      <c r="S8" s="248"/>
      <c r="T8" s="341"/>
      <c r="U8" s="250"/>
      <c r="V8" s="251" t="s">
        <v>1189</v>
      </c>
      <c r="W8" s="248" t="s">
        <v>272</v>
      </c>
      <c r="X8" s="249">
        <v>1058</v>
      </c>
      <c r="Y8" s="250">
        <v>0</v>
      </c>
    </row>
    <row r="9" spans="1:26" s="252" customFormat="1" ht="12.75" customHeight="1">
      <c r="A9" s="508"/>
      <c r="B9" s="266" t="s">
        <v>756</v>
      </c>
      <c r="C9" s="248" t="s">
        <v>273</v>
      </c>
      <c r="D9" s="249">
        <v>380</v>
      </c>
      <c r="E9" s="250">
        <v>0</v>
      </c>
      <c r="F9" s="266" t="s">
        <v>2781</v>
      </c>
      <c r="G9" s="248" t="s">
        <v>2771</v>
      </c>
      <c r="H9" s="249">
        <v>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2" t="s">
        <v>1197</v>
      </c>
      <c r="O9" s="343" t="s">
        <v>2299</v>
      </c>
      <c r="P9" s="341">
        <v>1250</v>
      </c>
      <c r="Q9" s="250">
        <v>0</v>
      </c>
      <c r="R9" s="342"/>
      <c r="S9" s="248"/>
      <c r="T9" s="341"/>
      <c r="U9" s="250"/>
      <c r="V9" s="251" t="s">
        <v>1192</v>
      </c>
      <c r="W9" s="248" t="s">
        <v>271</v>
      </c>
      <c r="X9" s="249">
        <v>804</v>
      </c>
      <c r="Y9" s="250">
        <v>0</v>
      </c>
    </row>
    <row r="10" spans="1:26" s="252" customFormat="1" ht="12.75" customHeight="1">
      <c r="A10" s="508"/>
      <c r="B10" s="266" t="s">
        <v>1193</v>
      </c>
      <c r="C10" s="248" t="s">
        <v>274</v>
      </c>
      <c r="D10" s="249">
        <v>180</v>
      </c>
      <c r="E10" s="250">
        <v>0</v>
      </c>
      <c r="F10" s="266" t="s">
        <v>2782</v>
      </c>
      <c r="G10" s="248" t="s">
        <v>2772</v>
      </c>
      <c r="H10" s="249">
        <v>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2" t="s">
        <v>1201</v>
      </c>
      <c r="O10" s="343" t="s">
        <v>2300</v>
      </c>
      <c r="P10" s="341">
        <v>2060</v>
      </c>
      <c r="Q10" s="250">
        <v>0</v>
      </c>
      <c r="R10" s="342"/>
      <c r="S10" s="248"/>
      <c r="T10" s="341"/>
      <c r="U10" s="250"/>
      <c r="V10" s="251" t="s">
        <v>1198</v>
      </c>
      <c r="W10" s="248" t="s">
        <v>277</v>
      </c>
      <c r="X10" s="249">
        <v>876</v>
      </c>
      <c r="Y10" s="250">
        <v>0</v>
      </c>
    </row>
    <row r="11" spans="1:26" s="252" customFormat="1" ht="12.75" customHeight="1">
      <c r="A11" s="508"/>
      <c r="B11" s="266" t="s">
        <v>1195</v>
      </c>
      <c r="C11" s="248" t="s">
        <v>275</v>
      </c>
      <c r="D11" s="249">
        <v>290</v>
      </c>
      <c r="E11" s="250">
        <v>0</v>
      </c>
      <c r="F11" s="266" t="s">
        <v>1184</v>
      </c>
      <c r="G11" s="248" t="s">
        <v>2655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 t="s">
        <v>579</v>
      </c>
      <c r="N11" s="342" t="s">
        <v>1202</v>
      </c>
      <c r="O11" s="343" t="s">
        <v>2301</v>
      </c>
      <c r="P11" s="341">
        <v>1350</v>
      </c>
      <c r="Q11" s="250">
        <v>0</v>
      </c>
      <c r="R11" s="342"/>
      <c r="S11" s="248"/>
      <c r="T11" s="341"/>
      <c r="U11" s="250"/>
      <c r="V11" s="251" t="s">
        <v>1200</v>
      </c>
      <c r="W11" s="248" t="s">
        <v>280</v>
      </c>
      <c r="X11" s="249">
        <v>1982</v>
      </c>
      <c r="Y11" s="250">
        <v>0</v>
      </c>
    </row>
    <row r="12" spans="1:26" s="252" customFormat="1" ht="12.75" customHeight="1">
      <c r="A12" s="508"/>
      <c r="B12" s="266" t="s">
        <v>1199</v>
      </c>
      <c r="C12" s="248" t="s">
        <v>1848</v>
      </c>
      <c r="D12" s="249">
        <v>85</v>
      </c>
      <c r="E12" s="250">
        <v>0</v>
      </c>
      <c r="F12" s="266" t="s">
        <v>1188</v>
      </c>
      <c r="G12" s="248" t="s">
        <v>2656</v>
      </c>
      <c r="H12" s="249">
        <v>250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342" t="s">
        <v>1204</v>
      </c>
      <c r="O12" s="343" t="s">
        <v>2302</v>
      </c>
      <c r="P12" s="341">
        <v>2340</v>
      </c>
      <c r="Q12" s="250">
        <v>0</v>
      </c>
      <c r="R12" s="342"/>
      <c r="S12" s="248"/>
      <c r="T12" s="341"/>
      <c r="U12" s="250"/>
      <c r="V12" s="251" t="s">
        <v>1203</v>
      </c>
      <c r="W12" s="248" t="s">
        <v>281</v>
      </c>
      <c r="X12" s="249">
        <v>1311</v>
      </c>
      <c r="Y12" s="250">
        <v>0</v>
      </c>
    </row>
    <row r="13" spans="1:26" s="252" customFormat="1" ht="12.75" customHeight="1">
      <c r="A13" s="508"/>
      <c r="B13" s="266" t="s">
        <v>1849</v>
      </c>
      <c r="C13" s="248" t="s">
        <v>1850</v>
      </c>
      <c r="D13" s="249">
        <v>5</v>
      </c>
      <c r="E13" s="250">
        <v>0</v>
      </c>
      <c r="F13" s="266" t="s">
        <v>1190</v>
      </c>
      <c r="G13" s="248" t="s">
        <v>2657</v>
      </c>
      <c r="H13" s="249">
        <v>340</v>
      </c>
      <c r="I13" s="250">
        <v>0</v>
      </c>
      <c r="J13" s="266"/>
      <c r="K13" s="248" t="s">
        <v>579</v>
      </c>
      <c r="L13" s="249" t="s">
        <v>579</v>
      </c>
      <c r="M13" s="250" t="s">
        <v>579</v>
      </c>
      <c r="N13" s="342" t="s">
        <v>1206</v>
      </c>
      <c r="O13" s="343" t="s">
        <v>2303</v>
      </c>
      <c r="P13" s="341">
        <v>2240</v>
      </c>
      <c r="Q13" s="250">
        <v>0</v>
      </c>
      <c r="R13" s="342"/>
      <c r="S13" s="248"/>
      <c r="T13" s="341"/>
      <c r="U13" s="250"/>
      <c r="V13" s="251" t="s">
        <v>1861</v>
      </c>
      <c r="W13" s="248" t="s">
        <v>1862</v>
      </c>
      <c r="X13" s="249">
        <v>531</v>
      </c>
      <c r="Y13" s="250">
        <v>0</v>
      </c>
    </row>
    <row r="14" spans="1:26" s="252" customFormat="1" ht="12.75" customHeight="1">
      <c r="A14" s="508"/>
      <c r="B14" s="266" t="s">
        <v>1851</v>
      </c>
      <c r="C14" s="248" t="s">
        <v>282</v>
      </c>
      <c r="D14" s="249">
        <v>5</v>
      </c>
      <c r="E14" s="250">
        <v>0</v>
      </c>
      <c r="F14" s="266" t="s">
        <v>2773</v>
      </c>
      <c r="G14" s="248" t="s">
        <v>2774</v>
      </c>
      <c r="H14" s="249">
        <v>30</v>
      </c>
      <c r="I14" s="250">
        <v>0</v>
      </c>
      <c r="J14" s="266"/>
      <c r="K14" s="248" t="s">
        <v>579</v>
      </c>
      <c r="L14" s="249" t="s">
        <v>579</v>
      </c>
      <c r="M14" s="250" t="s">
        <v>579</v>
      </c>
      <c r="N14" s="342" t="s">
        <v>1207</v>
      </c>
      <c r="O14" s="343" t="s">
        <v>2304</v>
      </c>
      <c r="P14" s="341">
        <v>2225</v>
      </c>
      <c r="Q14" s="250">
        <v>0</v>
      </c>
      <c r="R14" s="342"/>
      <c r="S14" s="248"/>
      <c r="T14" s="341"/>
      <c r="U14" s="250"/>
      <c r="V14" s="251" t="s">
        <v>1205</v>
      </c>
      <c r="W14" s="248" t="s">
        <v>278</v>
      </c>
      <c r="X14" s="249">
        <v>152</v>
      </c>
      <c r="Y14" s="250">
        <v>0</v>
      </c>
    </row>
    <row r="15" spans="1:26" s="252" customFormat="1" ht="12.75" customHeight="1">
      <c r="A15" s="253"/>
      <c r="B15" s="254" t="s">
        <v>1852</v>
      </c>
      <c r="C15" s="248" t="s">
        <v>279</v>
      </c>
      <c r="D15" s="249">
        <v>35</v>
      </c>
      <c r="E15" s="250">
        <v>0</v>
      </c>
      <c r="F15" s="266" t="s">
        <v>2783</v>
      </c>
      <c r="G15" s="248" t="s">
        <v>2775</v>
      </c>
      <c r="H15" s="249">
        <v>10</v>
      </c>
      <c r="I15" s="250">
        <v>0</v>
      </c>
      <c r="J15" s="254"/>
      <c r="K15" s="248" t="s">
        <v>579</v>
      </c>
      <c r="L15" s="249" t="s">
        <v>579</v>
      </c>
      <c r="M15" s="250" t="s">
        <v>579</v>
      </c>
      <c r="N15" s="342" t="s">
        <v>1208</v>
      </c>
      <c r="O15" s="343" t="s">
        <v>2305</v>
      </c>
      <c r="P15" s="341">
        <v>2185</v>
      </c>
      <c r="Q15" s="250">
        <v>0</v>
      </c>
      <c r="R15" s="342"/>
      <c r="S15" s="248"/>
      <c r="T15" s="341"/>
      <c r="U15" s="250"/>
      <c r="V15" s="251" t="s">
        <v>1209</v>
      </c>
      <c r="W15" s="248" t="s">
        <v>283</v>
      </c>
      <c r="X15" s="249">
        <v>124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66" t="s">
        <v>2615</v>
      </c>
      <c r="G16" s="248" t="s">
        <v>2185</v>
      </c>
      <c r="H16" s="249">
        <v>30</v>
      </c>
      <c r="I16" s="250">
        <v>0</v>
      </c>
      <c r="J16" s="254"/>
      <c r="K16" s="248" t="s">
        <v>579</v>
      </c>
      <c r="L16" s="249" t="s">
        <v>579</v>
      </c>
      <c r="M16" s="250" t="s">
        <v>579</v>
      </c>
      <c r="N16" s="342" t="s">
        <v>1210</v>
      </c>
      <c r="O16" s="343" t="s">
        <v>2306</v>
      </c>
      <c r="P16" s="341">
        <v>1790</v>
      </c>
      <c r="Q16" s="250">
        <v>0</v>
      </c>
      <c r="R16" s="342"/>
      <c r="S16" s="248"/>
      <c r="T16" s="341"/>
      <c r="U16" s="250"/>
      <c r="V16" s="251" t="s">
        <v>1211</v>
      </c>
      <c r="W16" s="248" t="s">
        <v>284</v>
      </c>
      <c r="X16" s="249">
        <v>2151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66" t="s">
        <v>1196</v>
      </c>
      <c r="G17" s="248" t="s">
        <v>2658</v>
      </c>
      <c r="H17" s="249">
        <v>320</v>
      </c>
      <c r="I17" s="250">
        <v>0</v>
      </c>
      <c r="J17" s="254"/>
      <c r="K17" s="248" t="s">
        <v>579</v>
      </c>
      <c r="L17" s="249" t="s">
        <v>579</v>
      </c>
      <c r="M17" s="250" t="s">
        <v>579</v>
      </c>
      <c r="N17" s="342" t="s">
        <v>1212</v>
      </c>
      <c r="O17" s="343" t="s">
        <v>2307</v>
      </c>
      <c r="P17" s="341">
        <v>1965</v>
      </c>
      <c r="Q17" s="250">
        <v>0</v>
      </c>
      <c r="R17" s="342"/>
      <c r="S17" s="248"/>
      <c r="T17" s="341"/>
      <c r="U17" s="250"/>
      <c r="V17" s="251" t="s">
        <v>2325</v>
      </c>
      <c r="W17" s="248" t="s">
        <v>2326</v>
      </c>
      <c r="X17" s="249">
        <v>456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66" t="s">
        <v>2784</v>
      </c>
      <c r="G18" s="248" t="s">
        <v>2776</v>
      </c>
      <c r="H18" s="249">
        <v>40</v>
      </c>
      <c r="I18" s="250">
        <v>0</v>
      </c>
      <c r="J18" s="254"/>
      <c r="K18" s="248" t="s">
        <v>579</v>
      </c>
      <c r="L18" s="249" t="s">
        <v>579</v>
      </c>
      <c r="M18" s="250" t="s">
        <v>579</v>
      </c>
      <c r="N18" s="342" t="s">
        <v>1213</v>
      </c>
      <c r="O18" s="343" t="s">
        <v>2308</v>
      </c>
      <c r="P18" s="341">
        <v>5640</v>
      </c>
      <c r="Q18" s="250">
        <v>0</v>
      </c>
      <c r="R18" s="342"/>
      <c r="S18" s="248"/>
      <c r="T18" s="341"/>
      <c r="U18" s="250"/>
      <c r="V18" s="251"/>
      <c r="W18" s="248" t="s">
        <v>579</v>
      </c>
      <c r="X18" s="249" t="s">
        <v>579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66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2" t="s">
        <v>1214</v>
      </c>
      <c r="O19" s="343" t="s">
        <v>2309</v>
      </c>
      <c r="P19" s="341">
        <v>3200</v>
      </c>
      <c r="Q19" s="250">
        <v>0</v>
      </c>
      <c r="R19" s="342"/>
      <c r="S19" s="248"/>
      <c r="T19" s="341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2" t="s">
        <v>1215</v>
      </c>
      <c r="O20" s="343" t="s">
        <v>2310</v>
      </c>
      <c r="P20" s="341">
        <v>720</v>
      </c>
      <c r="Q20" s="250">
        <v>0</v>
      </c>
      <c r="R20" s="342"/>
      <c r="S20" s="248"/>
      <c r="T20" s="341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 thickBo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342" t="s">
        <v>1216</v>
      </c>
      <c r="O21" s="372" t="s">
        <v>2311</v>
      </c>
      <c r="P21" s="341">
        <v>1175</v>
      </c>
      <c r="Q21" s="250">
        <v>0</v>
      </c>
      <c r="R21" s="342"/>
      <c r="S21" s="248"/>
      <c r="T21" s="341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342" t="s">
        <v>1217</v>
      </c>
      <c r="O22" s="345" t="s">
        <v>2090</v>
      </c>
      <c r="P22" s="341">
        <v>95</v>
      </c>
      <c r="Q22" s="250">
        <v>0</v>
      </c>
      <c r="R22" s="342"/>
      <c r="S22" s="248"/>
      <c r="T22" s="341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342" t="s">
        <v>1218</v>
      </c>
      <c r="O23" s="248" t="s">
        <v>2091</v>
      </c>
      <c r="P23" s="341">
        <v>685</v>
      </c>
      <c r="Q23" s="250">
        <v>0</v>
      </c>
      <c r="R23" s="342"/>
      <c r="S23" s="248"/>
      <c r="T23" s="341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342" t="s">
        <v>1219</v>
      </c>
      <c r="O24" s="248" t="s">
        <v>2092</v>
      </c>
      <c r="P24" s="341">
        <v>75</v>
      </c>
      <c r="Q24" s="250">
        <v>0</v>
      </c>
      <c r="R24" s="342"/>
      <c r="S24" s="248"/>
      <c r="T24" s="341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/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342" t="s">
        <v>1220</v>
      </c>
      <c r="O25" s="248" t="s">
        <v>2093</v>
      </c>
      <c r="P25" s="341">
        <v>175</v>
      </c>
      <c r="Q25" s="250">
        <v>0</v>
      </c>
      <c r="R25" s="342"/>
      <c r="S25" s="248"/>
      <c r="T25" s="341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/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342" t="s">
        <v>1221</v>
      </c>
      <c r="O26" s="248" t="s">
        <v>2094</v>
      </c>
      <c r="P26" s="341">
        <v>405</v>
      </c>
      <c r="Q26" s="250">
        <v>0</v>
      </c>
      <c r="R26" s="342"/>
      <c r="S26" s="248"/>
      <c r="T26" s="341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/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66" t="s">
        <v>1222</v>
      </c>
      <c r="O27" s="248" t="s">
        <v>2095</v>
      </c>
      <c r="P27" s="249">
        <v>100</v>
      </c>
      <c r="Q27" s="250">
        <v>0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/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66" t="s">
        <v>1223</v>
      </c>
      <c r="O28" s="248" t="s">
        <v>2096</v>
      </c>
      <c r="P28" s="249">
        <v>120</v>
      </c>
      <c r="Q28" s="250">
        <v>0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/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66" t="s">
        <v>1224</v>
      </c>
      <c r="O29" s="248" t="s">
        <v>2097</v>
      </c>
      <c r="P29" s="249">
        <v>75</v>
      </c>
      <c r="Q29" s="250">
        <v>0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/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66" t="s">
        <v>1225</v>
      </c>
      <c r="O30" s="248" t="s">
        <v>2098</v>
      </c>
      <c r="P30" s="249">
        <v>285</v>
      </c>
      <c r="Q30" s="250">
        <v>0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/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66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/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66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/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66"/>
      <c r="O33" s="248" t="s">
        <v>579</v>
      </c>
      <c r="P33" s="249" t="s">
        <v>579</v>
      </c>
      <c r="Q33" s="250"/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/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66"/>
      <c r="O34" s="248" t="s">
        <v>579</v>
      </c>
      <c r="P34" s="249" t="s">
        <v>579</v>
      </c>
      <c r="Q34" s="250"/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/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66"/>
      <c r="O35" s="248"/>
      <c r="P35" s="249"/>
      <c r="Q35" s="250"/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/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66"/>
      <c r="O36" s="248" t="s">
        <v>579</v>
      </c>
      <c r="P36" s="249" t="s">
        <v>579</v>
      </c>
      <c r="Q36" s="250"/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66"/>
      <c r="O37" s="248" t="s">
        <v>579</v>
      </c>
      <c r="P37" s="249" t="s">
        <v>579</v>
      </c>
      <c r="Q37" s="250"/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66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66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52980</v>
      </c>
      <c r="B45" s="254"/>
      <c r="C45" s="256" t="str">
        <f>IF(D45=0,"","計")</f>
        <v>計</v>
      </c>
      <c r="D45" s="257">
        <f>SUBTOTAL(9,D6:D44)</f>
        <v>2240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1530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38625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10585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76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ht="13.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ht="13.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ht="13.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ht="13.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52980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MOKUJI!B30</f>
        <v>46235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7"/>
      <c r="D138" s="367"/>
      <c r="E138" s="368"/>
    </row>
    <row r="139" spans="1:25" ht="13.5" customHeight="1">
      <c r="C139" s="367"/>
      <c r="D139" s="367"/>
      <c r="E139" s="368"/>
    </row>
    <row r="140" spans="1:25" ht="13.5" customHeight="1">
      <c r="C140" s="367"/>
      <c r="D140" s="367"/>
      <c r="E140" s="368"/>
    </row>
    <row r="141" spans="1:25" ht="13.5" customHeight="1">
      <c r="C141" s="367"/>
      <c r="D141" s="367"/>
      <c r="E141" s="368"/>
    </row>
    <row r="142" spans="1:25" ht="13.5" customHeight="1">
      <c r="C142" s="367"/>
      <c r="D142" s="367"/>
      <c r="E142" s="368"/>
    </row>
    <row r="143" spans="1:25" ht="13.5" customHeight="1">
      <c r="C143" s="367"/>
      <c r="D143" s="367"/>
      <c r="E143" s="368"/>
    </row>
    <row r="144" spans="1:25" ht="13.5" customHeight="1">
      <c r="C144" s="367"/>
      <c r="D144" s="367"/>
      <c r="E144" s="368"/>
    </row>
    <row r="145" spans="2:25" ht="13.5" customHeight="1">
      <c r="C145" s="367"/>
      <c r="D145" s="367"/>
      <c r="E145" s="368"/>
    </row>
    <row r="146" spans="2:25" ht="13.5" customHeight="1">
      <c r="C146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函館市読売</v>
      </c>
      <c r="C151" s="310"/>
      <c r="D151" s="310"/>
      <c r="E151" s="310"/>
      <c r="F151" s="309" t="str">
        <f>IF(G4="","",CONCATENATE($A7,G4))</f>
        <v>函館市朝日</v>
      </c>
      <c r="G151" s="310"/>
      <c r="H151" s="310"/>
      <c r="I151" s="310"/>
      <c r="J151" s="309" t="str">
        <f>IF(K4="","",CONCATENATE($A7,K4))</f>
        <v>函館市毎日</v>
      </c>
      <c r="K151" s="310"/>
      <c r="L151" s="310"/>
      <c r="M151" s="310"/>
      <c r="N151" s="309" t="str">
        <f>IF(O4="","",CONCATENATE($A7,O4))</f>
        <v>函館市北海道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函館市函館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W1:X1"/>
    <mergeCell ref="K4:M4"/>
    <mergeCell ref="J2:K2"/>
    <mergeCell ref="N2:O2"/>
    <mergeCell ref="P2:Q2"/>
    <mergeCell ref="S4:U4"/>
    <mergeCell ref="W4:Y4"/>
    <mergeCell ref="S1:T1"/>
    <mergeCell ref="O4:Q4"/>
    <mergeCell ref="Q1:R1"/>
    <mergeCell ref="N1:O1"/>
    <mergeCell ref="R2:X2"/>
    <mergeCell ref="U1:V1"/>
    <mergeCell ref="L2:M2"/>
    <mergeCell ref="J1:M1"/>
    <mergeCell ref="V136:Y136"/>
    <mergeCell ref="R117:U134"/>
    <mergeCell ref="V135:Y135"/>
    <mergeCell ref="S97:U97"/>
    <mergeCell ref="W97:Y97"/>
    <mergeCell ref="V117:Y134"/>
    <mergeCell ref="R135:U135"/>
    <mergeCell ref="N135:Q135"/>
    <mergeCell ref="W47:Y47"/>
    <mergeCell ref="O97:Q97"/>
    <mergeCell ref="S77:U77"/>
    <mergeCell ref="O47:Q47"/>
    <mergeCell ref="O77:Q77"/>
    <mergeCell ref="S47:U47"/>
    <mergeCell ref="N117:Q134"/>
    <mergeCell ref="W77:Y77"/>
    <mergeCell ref="A100:A107"/>
    <mergeCell ref="F117:I134"/>
    <mergeCell ref="K47:M47"/>
    <mergeCell ref="B135:E135"/>
    <mergeCell ref="F135:I135"/>
    <mergeCell ref="B117:E134"/>
    <mergeCell ref="J135:M135"/>
    <mergeCell ref="J117:M134"/>
    <mergeCell ref="A117:A124"/>
    <mergeCell ref="A80:A87"/>
    <mergeCell ref="C97:E97"/>
    <mergeCell ref="C77:E77"/>
    <mergeCell ref="G97:I97"/>
    <mergeCell ref="G77:I77"/>
    <mergeCell ref="K97:M97"/>
    <mergeCell ref="K77:M77"/>
    <mergeCell ref="C2:G2"/>
    <mergeCell ref="C1:G1"/>
    <mergeCell ref="A50:A57"/>
    <mergeCell ref="H2:I2"/>
    <mergeCell ref="C4:E4"/>
    <mergeCell ref="G4:I4"/>
    <mergeCell ref="H1:I1"/>
    <mergeCell ref="A1:B1"/>
    <mergeCell ref="A2:B2"/>
    <mergeCell ref="A7:A14"/>
    <mergeCell ref="G47:I47"/>
    <mergeCell ref="C47:E47"/>
  </mergeCells>
  <phoneticPr fontId="24"/>
  <conditionalFormatting sqref="E146">
    <cfRule type="cellIs" dxfId="1" priority="4" stopIfTrue="1" operator="equal">
      <formula>0</formula>
    </cfRule>
  </conditionalFormatting>
  <hyperlinks>
    <hyperlink ref="A97" location="MOKUJI!R1C1" display="MOKUJI!R1C1" xr:uid="{00000000-0004-0000-1A00-000000000000}"/>
    <hyperlink ref="A77" location="MOKUJI!R1C1" display="MOKUJI!R1C1" xr:uid="{00000000-0004-0000-1A00-000001000000}"/>
    <hyperlink ref="A47" location="MOKUJI!R1C1" display="MOKUJI!R1C1" xr:uid="{00000000-0004-0000-1A00-000002000000}"/>
    <hyperlink ref="A4" location="MOKUJI!R1C1" display="MOKUJI!R1C1" xr:uid="{00000000-0004-0000-1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191111111111116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26</v>
      </c>
      <c r="Z2" s="398" t="s">
        <v>1903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236</v>
      </c>
      <c r="B6" s="251" t="s">
        <v>1226</v>
      </c>
      <c r="C6" s="248" t="s">
        <v>285</v>
      </c>
      <c r="D6" s="249">
        <v>250</v>
      </c>
      <c r="E6" s="250">
        <v>0</v>
      </c>
      <c r="F6" s="251" t="s">
        <v>1930</v>
      </c>
      <c r="G6" s="248" t="s">
        <v>2659</v>
      </c>
      <c r="H6" s="249">
        <v>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364" t="s">
        <v>1227</v>
      </c>
      <c r="O6" s="340" t="s">
        <v>2312</v>
      </c>
      <c r="P6" s="341">
        <v>1265</v>
      </c>
      <c r="Q6" s="250">
        <v>0</v>
      </c>
      <c r="R6" s="364"/>
      <c r="S6" s="401"/>
      <c r="T6" s="341"/>
      <c r="U6" s="250"/>
      <c r="V6" s="247" t="s">
        <v>1228</v>
      </c>
      <c r="W6" s="248" t="s">
        <v>287</v>
      </c>
      <c r="X6" s="249">
        <v>409</v>
      </c>
      <c r="Y6" s="250">
        <v>0</v>
      </c>
    </row>
    <row r="7" spans="1:26" s="252" customFormat="1" ht="12.75" customHeight="1">
      <c r="A7" s="508" t="s">
        <v>3</v>
      </c>
      <c r="B7" s="251" t="s">
        <v>1229</v>
      </c>
      <c r="C7" s="248" t="s">
        <v>288</v>
      </c>
      <c r="D7" s="249">
        <v>40</v>
      </c>
      <c r="E7" s="250">
        <v>0</v>
      </c>
      <c r="F7" s="266" t="s">
        <v>1931</v>
      </c>
      <c r="G7" s="248" t="s">
        <v>2660</v>
      </c>
      <c r="H7" s="249">
        <v>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65" t="s">
        <v>1230</v>
      </c>
      <c r="O7" s="343" t="s">
        <v>2017</v>
      </c>
      <c r="P7" s="341">
        <v>330</v>
      </c>
      <c r="Q7" s="250">
        <v>0</v>
      </c>
      <c r="R7" s="365"/>
      <c r="S7" s="270"/>
      <c r="T7" s="341"/>
      <c r="U7" s="250"/>
      <c r="V7" s="251" t="s">
        <v>1231</v>
      </c>
      <c r="W7" s="248" t="s">
        <v>286</v>
      </c>
      <c r="X7" s="249">
        <v>851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 t="s">
        <v>1932</v>
      </c>
      <c r="G8" s="248" t="s">
        <v>2661</v>
      </c>
      <c r="H8" s="249">
        <v>30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65" t="s">
        <v>1233</v>
      </c>
      <c r="O8" s="343" t="s">
        <v>2313</v>
      </c>
      <c r="P8" s="341">
        <v>1780</v>
      </c>
      <c r="Q8" s="250">
        <v>0</v>
      </c>
      <c r="R8" s="365"/>
      <c r="S8" s="270"/>
      <c r="T8" s="341"/>
      <c r="U8" s="250"/>
      <c r="V8" s="251" t="s">
        <v>1863</v>
      </c>
      <c r="W8" s="248" t="s">
        <v>1864</v>
      </c>
      <c r="X8" s="249">
        <v>100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 t="s">
        <v>2491</v>
      </c>
      <c r="G9" s="248" t="s">
        <v>2662</v>
      </c>
      <c r="H9" s="249">
        <v>20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65" t="s">
        <v>1234</v>
      </c>
      <c r="O9" s="343" t="s">
        <v>2314</v>
      </c>
      <c r="P9" s="341">
        <v>1200</v>
      </c>
      <c r="Q9" s="250">
        <v>0</v>
      </c>
      <c r="R9" s="365"/>
      <c r="S9" s="270"/>
      <c r="T9" s="341"/>
      <c r="U9" s="250"/>
      <c r="V9" s="251" t="s">
        <v>1232</v>
      </c>
      <c r="W9" s="248" t="s">
        <v>276</v>
      </c>
      <c r="X9" s="249">
        <v>381</v>
      </c>
      <c r="Y9" s="250">
        <v>0</v>
      </c>
    </row>
    <row r="10" spans="1:26" s="252" customFormat="1" ht="12.75" customHeight="1" thickBot="1">
      <c r="A10" s="508"/>
      <c r="B10" s="266"/>
      <c r="C10" s="248" t="s">
        <v>579</v>
      </c>
      <c r="D10" s="249" t="s">
        <v>579</v>
      </c>
      <c r="E10" s="250">
        <v>0</v>
      </c>
      <c r="F10" s="266" t="s">
        <v>2492</v>
      </c>
      <c r="G10" s="248" t="s">
        <v>2663</v>
      </c>
      <c r="H10" s="249">
        <v>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65" t="s">
        <v>1235</v>
      </c>
      <c r="O10" s="372" t="s">
        <v>2315</v>
      </c>
      <c r="P10" s="341">
        <v>1780</v>
      </c>
      <c r="Q10" s="250">
        <v>0</v>
      </c>
      <c r="R10" s="365"/>
      <c r="S10" s="270"/>
      <c r="T10" s="341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65" t="s">
        <v>1236</v>
      </c>
      <c r="O11" s="459" t="s">
        <v>2018</v>
      </c>
      <c r="P11" s="341">
        <v>190</v>
      </c>
      <c r="Q11" s="250">
        <v>0</v>
      </c>
      <c r="R11" s="365"/>
      <c r="S11" s="270"/>
      <c r="T11" s="341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65" t="s">
        <v>1237</v>
      </c>
      <c r="O12" s="248" t="s">
        <v>2099</v>
      </c>
      <c r="P12" s="341">
        <v>135</v>
      </c>
      <c r="Q12" s="250">
        <v>0</v>
      </c>
      <c r="R12" s="365"/>
      <c r="S12" s="248"/>
      <c r="T12" s="341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65"/>
      <c r="O13" s="248" t="s">
        <v>579</v>
      </c>
      <c r="P13" s="341" t="s">
        <v>579</v>
      </c>
      <c r="Q13" s="250" t="s">
        <v>579</v>
      </c>
      <c r="R13" s="342"/>
      <c r="S13" s="270"/>
      <c r="T13" s="341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1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/>
      <c r="T24" s="249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8811</v>
      </c>
      <c r="B45" s="254"/>
      <c r="C45" s="256" t="str">
        <f>IF(D45=0,"","計")</f>
        <v>計</v>
      </c>
      <c r="D45" s="257">
        <f>SUBTOTAL(9,D6:D44)</f>
        <v>290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100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6680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1741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>
        <v>23</v>
      </c>
      <c r="W47" s="505" t="s">
        <v>1</v>
      </c>
      <c r="X47" s="506"/>
      <c r="Y47" s="507"/>
    </row>
    <row r="48" spans="1:25" s="265" customFormat="1" ht="12.75" customHeight="1" thickBo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338" t="s">
        <v>581</v>
      </c>
      <c r="P48" s="243" t="s">
        <v>582</v>
      </c>
      <c r="Q48" s="244"/>
      <c r="R48" s="241" t="s">
        <v>580</v>
      </c>
      <c r="S48" s="338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336</v>
      </c>
      <c r="B49" s="251" t="s">
        <v>1238</v>
      </c>
      <c r="C49" s="248" t="s">
        <v>289</v>
      </c>
      <c r="D49" s="249">
        <v>240</v>
      </c>
      <c r="E49" s="250">
        <v>0</v>
      </c>
      <c r="F49" s="251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65" t="s">
        <v>1239</v>
      </c>
      <c r="O49" s="340" t="s">
        <v>2397</v>
      </c>
      <c r="P49" s="346">
        <v>2395</v>
      </c>
      <c r="Q49" s="250">
        <v>0</v>
      </c>
      <c r="R49" s="365"/>
      <c r="S49" s="401"/>
      <c r="T49" s="346"/>
      <c r="U49" s="250"/>
      <c r="V49" s="251" t="s">
        <v>1240</v>
      </c>
      <c r="W49" s="248" t="s">
        <v>289</v>
      </c>
      <c r="X49" s="267">
        <v>820</v>
      </c>
      <c r="Y49" s="250">
        <v>0</v>
      </c>
    </row>
    <row r="50" spans="1:25" s="252" customFormat="1" ht="12.75" customHeight="1">
      <c r="A50" s="508" t="s">
        <v>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65" t="s">
        <v>1241</v>
      </c>
      <c r="O50" s="343" t="s">
        <v>2316</v>
      </c>
      <c r="P50" s="346">
        <v>4145</v>
      </c>
      <c r="Q50" s="250">
        <v>0</v>
      </c>
      <c r="R50" s="365"/>
      <c r="S50" s="270"/>
      <c r="T50" s="346"/>
      <c r="U50" s="250"/>
      <c r="V50" s="251" t="s">
        <v>1242</v>
      </c>
      <c r="W50" s="248" t="s">
        <v>290</v>
      </c>
      <c r="X50" s="267">
        <v>91</v>
      </c>
      <c r="Y50" s="250">
        <v>0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65" t="s">
        <v>1243</v>
      </c>
      <c r="O51" s="344" t="s">
        <v>2317</v>
      </c>
      <c r="P51" s="346">
        <v>785</v>
      </c>
      <c r="Q51" s="250">
        <v>0</v>
      </c>
      <c r="R51" s="365"/>
      <c r="S51" s="270"/>
      <c r="T51" s="346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51" t="s">
        <v>1244</v>
      </c>
      <c r="O52" s="248" t="s">
        <v>2467</v>
      </c>
      <c r="P52" s="267">
        <v>370</v>
      </c>
      <c r="Q52" s="250">
        <v>0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>
        <v>0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8846</v>
      </c>
      <c r="B75" s="275"/>
      <c r="C75" s="256" t="str">
        <f>IF(D75=0,"","計")</f>
        <v>計</v>
      </c>
      <c r="D75" s="271">
        <f>SUBTOTAL(9,D49:D74)</f>
        <v>240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7695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>計</v>
      </c>
      <c r="X75" s="271">
        <f>SUBTOTAL(9,X49:X74)</f>
        <v>911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17657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MOKUJI!B31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北斗市読売</v>
      </c>
      <c r="C151" s="310"/>
      <c r="D151" s="310"/>
      <c r="E151" s="310"/>
      <c r="F151" s="309" t="str">
        <f>IF(G4="","",CONCATENATE($A7,G4))</f>
        <v>北斗市朝日</v>
      </c>
      <c r="G151" s="310"/>
      <c r="H151" s="310"/>
      <c r="I151" s="310"/>
      <c r="J151" s="309" t="str">
        <f>IF(K4="","",CONCATENATE($A7,K4))</f>
        <v>北斗市毎日</v>
      </c>
      <c r="K151" s="310"/>
      <c r="L151" s="310"/>
      <c r="M151" s="310"/>
      <c r="N151" s="309" t="str">
        <f>IF(O4="","",CONCATENATE($A7,O4))</f>
        <v>北斗市北海道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北斗市函館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亀田郡読売</v>
      </c>
      <c r="C153" s="313"/>
      <c r="D153" s="313"/>
      <c r="E153" s="313"/>
      <c r="F153" s="312" t="str">
        <f>IF(G47="","",CONCATENATE($A50,G47))</f>
        <v>亀田郡朝日</v>
      </c>
      <c r="G153" s="313"/>
      <c r="H153" s="313"/>
      <c r="I153" s="313"/>
      <c r="J153" s="312" t="str">
        <f>IF(K47="","",CONCATENATE($A50,K47))</f>
        <v>亀田郡毎日</v>
      </c>
      <c r="K153" s="313"/>
      <c r="L153" s="313"/>
      <c r="M153" s="313"/>
      <c r="N153" s="312" t="str">
        <f>IF(O47="","",CONCATENATE($A50,O47))</f>
        <v>亀田郡北海道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>亀田郡函館</v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P2:Q2"/>
    <mergeCell ref="O47:Q47"/>
    <mergeCell ref="S47:U47"/>
    <mergeCell ref="W4:Y4"/>
    <mergeCell ref="V135:Y135"/>
    <mergeCell ref="V117:Y134"/>
    <mergeCell ref="W97:Y97"/>
    <mergeCell ref="R117:U134"/>
    <mergeCell ref="N117:Q134"/>
    <mergeCell ref="S77:U77"/>
    <mergeCell ref="O97:Q97"/>
    <mergeCell ref="W77:Y77"/>
    <mergeCell ref="S97:U97"/>
    <mergeCell ref="N135:Q135"/>
    <mergeCell ref="R135:U135"/>
    <mergeCell ref="Q1:R1"/>
    <mergeCell ref="O4:Q4"/>
    <mergeCell ref="R2:X2"/>
    <mergeCell ref="N2:O2"/>
    <mergeCell ref="W47:Y47"/>
    <mergeCell ref="W1:X1"/>
    <mergeCell ref="S1:T1"/>
    <mergeCell ref="U1:V1"/>
    <mergeCell ref="S4:U4"/>
    <mergeCell ref="N1:O1"/>
    <mergeCell ref="C97:E97"/>
    <mergeCell ref="G97:I97"/>
    <mergeCell ref="K4:M4"/>
    <mergeCell ref="L2:M2"/>
    <mergeCell ref="J2:K2"/>
    <mergeCell ref="K47:M47"/>
    <mergeCell ref="G4:I4"/>
    <mergeCell ref="H2:I2"/>
    <mergeCell ref="C4:E4"/>
    <mergeCell ref="J135:M135"/>
    <mergeCell ref="J117:M134"/>
    <mergeCell ref="K97:M97"/>
    <mergeCell ref="K77:M77"/>
    <mergeCell ref="O77:Q77"/>
    <mergeCell ref="A80:A87"/>
    <mergeCell ref="C77:E77"/>
    <mergeCell ref="G77:I77"/>
    <mergeCell ref="A7:A14"/>
    <mergeCell ref="A50:A57"/>
    <mergeCell ref="C47:E47"/>
    <mergeCell ref="G47:I47"/>
    <mergeCell ref="A1:B1"/>
    <mergeCell ref="A2:B2"/>
    <mergeCell ref="J1:M1"/>
    <mergeCell ref="C1:G1"/>
    <mergeCell ref="H1:I1"/>
    <mergeCell ref="C2:G2"/>
    <mergeCell ref="A100:A107"/>
    <mergeCell ref="A117:A124"/>
    <mergeCell ref="B135:E135"/>
    <mergeCell ref="F135:I135"/>
    <mergeCell ref="F117:I134"/>
    <mergeCell ref="B117:E134"/>
  </mergeCells>
  <phoneticPr fontId="24"/>
  <hyperlinks>
    <hyperlink ref="A97" location="MOKUJI!R1C1" display="MOKUJI!R1C1" xr:uid="{00000000-0004-0000-1B00-000000000000}"/>
    <hyperlink ref="A77" location="MOKUJI!R1C1" display="MOKUJI!R1C1" xr:uid="{00000000-0004-0000-1B00-000001000000}"/>
    <hyperlink ref="A47" location="MOKUJI!R1C1" display="MOKUJI!R1C1" xr:uid="{00000000-0004-0000-1B00-000002000000}"/>
    <hyperlink ref="A4" location="MOKUJI!R1C1" display="MOKUJI!R1C1" xr:uid="{00000000-0004-0000-1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119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27</v>
      </c>
      <c r="Z2" s="398" t="s">
        <v>1902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23</v>
      </c>
      <c r="W4" s="505" t="s">
        <v>1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333</v>
      </c>
      <c r="B6" s="266" t="s">
        <v>1245</v>
      </c>
      <c r="C6" s="248" t="s">
        <v>291</v>
      </c>
      <c r="D6" s="249">
        <v>55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17" t="s">
        <v>1246</v>
      </c>
      <c r="O6" s="248" t="s">
        <v>2100</v>
      </c>
      <c r="P6" s="249">
        <v>55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 t="s">
        <v>1247</v>
      </c>
      <c r="W6" s="248" t="s">
        <v>291</v>
      </c>
      <c r="X6" s="249">
        <v>381</v>
      </c>
      <c r="Y6" s="250">
        <v>0</v>
      </c>
    </row>
    <row r="7" spans="1:26" s="252" customFormat="1" ht="12.75" customHeight="1">
      <c r="A7" s="508" t="s">
        <v>5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 t="s">
        <v>1248</v>
      </c>
      <c r="O7" s="248" t="s">
        <v>2101</v>
      </c>
      <c r="P7" s="249">
        <v>70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 t="s">
        <v>1249</v>
      </c>
      <c r="O8" s="248" t="s">
        <v>2362</v>
      </c>
      <c r="P8" s="249">
        <v>790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 t="s">
        <v>1250</v>
      </c>
      <c r="O9" s="248" t="s">
        <v>2102</v>
      </c>
      <c r="P9" s="249">
        <v>605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 t="s">
        <v>992</v>
      </c>
      <c r="O10" s="248" t="s">
        <v>2103</v>
      </c>
      <c r="P10" s="249">
        <v>80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993</v>
      </c>
      <c r="O11" s="248" t="s">
        <v>2104</v>
      </c>
      <c r="P11" s="249">
        <v>30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 t="s">
        <v>1251</v>
      </c>
      <c r="O12" s="248" t="s">
        <v>2105</v>
      </c>
      <c r="P12" s="249">
        <v>95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2161</v>
      </c>
      <c r="B45" s="254"/>
      <c r="C45" s="256" t="str">
        <f>IF(D45=0,"","計")</f>
        <v>計</v>
      </c>
      <c r="D45" s="257">
        <f>SUBTOTAL(9,D6:D44)</f>
        <v>55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1725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381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2161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MOKUJI!B32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上磯郡読売</v>
      </c>
      <c r="C151" s="310"/>
      <c r="D151" s="310"/>
      <c r="E151" s="310"/>
      <c r="F151" s="309" t="str">
        <f>IF(G4="","",CONCATENATE($A7,G4))</f>
        <v>上磯郡朝日</v>
      </c>
      <c r="G151" s="310"/>
      <c r="H151" s="310"/>
      <c r="I151" s="310"/>
      <c r="J151" s="309" t="str">
        <f>IF(K4="","",CONCATENATE($A7,K4))</f>
        <v>上磯郡毎日</v>
      </c>
      <c r="K151" s="310"/>
      <c r="L151" s="310"/>
      <c r="M151" s="310"/>
      <c r="N151" s="309" t="str">
        <f>IF(O4="","",CONCATENATE($A7,O4))</f>
        <v>上磯郡北海道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上磯郡函館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G97:I97"/>
    <mergeCell ref="K77:M77"/>
    <mergeCell ref="V136:Y136"/>
    <mergeCell ref="R2:X2"/>
    <mergeCell ref="P2:Q2"/>
    <mergeCell ref="L2:M2"/>
    <mergeCell ref="K4:M4"/>
    <mergeCell ref="O77:Q77"/>
    <mergeCell ref="R135:U135"/>
    <mergeCell ref="V135:Y135"/>
    <mergeCell ref="V117:Y134"/>
    <mergeCell ref="R117:U134"/>
    <mergeCell ref="W47:Y47"/>
    <mergeCell ref="O47:Q47"/>
    <mergeCell ref="S97:U97"/>
    <mergeCell ref="W97:Y97"/>
    <mergeCell ref="S77:U77"/>
    <mergeCell ref="O97:Q97"/>
    <mergeCell ref="W1:X1"/>
    <mergeCell ref="S4:U4"/>
    <mergeCell ref="N1:O1"/>
    <mergeCell ref="Q1:R1"/>
    <mergeCell ref="O4:Q4"/>
    <mergeCell ref="S1:T1"/>
    <mergeCell ref="U1:V1"/>
    <mergeCell ref="W4:Y4"/>
    <mergeCell ref="N2:O2"/>
    <mergeCell ref="W77:Y77"/>
    <mergeCell ref="S47:U47"/>
    <mergeCell ref="A50:A57"/>
    <mergeCell ref="N135:Q135"/>
    <mergeCell ref="F117:I134"/>
    <mergeCell ref="N117:Q134"/>
    <mergeCell ref="J135:M135"/>
    <mergeCell ref="B135:E135"/>
    <mergeCell ref="F135:I135"/>
    <mergeCell ref="C77:E77"/>
    <mergeCell ref="G77:I77"/>
    <mergeCell ref="A80:A87"/>
    <mergeCell ref="A117:A124"/>
    <mergeCell ref="J117:M134"/>
    <mergeCell ref="B117:E134"/>
    <mergeCell ref="K97:M97"/>
    <mergeCell ref="A100:A107"/>
    <mergeCell ref="C97:E97"/>
    <mergeCell ref="A1:B1"/>
    <mergeCell ref="C2:G2"/>
    <mergeCell ref="H2:I2"/>
    <mergeCell ref="K47:M47"/>
    <mergeCell ref="J1:M1"/>
    <mergeCell ref="J2:K2"/>
    <mergeCell ref="C1:G1"/>
    <mergeCell ref="H1:I1"/>
    <mergeCell ref="C4:E4"/>
    <mergeCell ref="A2:B2"/>
    <mergeCell ref="G4:I4"/>
    <mergeCell ref="A7:A14"/>
    <mergeCell ref="G47:I47"/>
    <mergeCell ref="C47:E47"/>
  </mergeCells>
  <phoneticPr fontId="24"/>
  <hyperlinks>
    <hyperlink ref="A97" location="MOKUJI!R1C1" display="MOKUJI!R1C1" xr:uid="{00000000-0004-0000-1C00-000000000000}"/>
    <hyperlink ref="A77" location="MOKUJI!R1C1" display="MOKUJI!R1C1" xr:uid="{00000000-0004-0000-1C00-000001000000}"/>
    <hyperlink ref="A47" location="MOKUJI!R1C1" display="MOKUJI!R1C1" xr:uid="{00000000-0004-0000-1C00-000002000000}"/>
    <hyperlink ref="A4" location="MOKUJI!R1C1" display="MOKUJI!R1C1" xr:uid="{00000000-0004-0000-1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1</v>
      </c>
      <c r="Z2" s="398" t="s">
        <v>1878</v>
      </c>
    </row>
    <row r="3" spans="1:26" ht="13.5" customHeight="1">
      <c r="A3" s="234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1778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101</v>
      </c>
      <c r="B6" s="247" t="s">
        <v>583</v>
      </c>
      <c r="C6" s="248" t="s">
        <v>65</v>
      </c>
      <c r="D6" s="249">
        <v>990</v>
      </c>
      <c r="E6" s="250">
        <v>0</v>
      </c>
      <c r="F6" s="251" t="s">
        <v>2126</v>
      </c>
      <c r="G6" s="248" t="s">
        <v>2127</v>
      </c>
      <c r="H6" s="249">
        <v>500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47" t="s">
        <v>584</v>
      </c>
      <c r="O6" s="248" t="s">
        <v>1935</v>
      </c>
      <c r="P6" s="249">
        <v>4100</v>
      </c>
      <c r="Q6" s="250">
        <v>0</v>
      </c>
      <c r="R6" s="247"/>
      <c r="S6" s="248"/>
      <c r="T6" s="249"/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451</v>
      </c>
      <c r="B7" s="251" t="s">
        <v>587</v>
      </c>
      <c r="C7" s="248" t="s">
        <v>798</v>
      </c>
      <c r="D7" s="249">
        <v>450</v>
      </c>
      <c r="E7" s="250">
        <v>0</v>
      </c>
      <c r="F7" s="251" t="s">
        <v>2128</v>
      </c>
      <c r="G7" s="248" t="s">
        <v>2129</v>
      </c>
      <c r="H7" s="249">
        <v>830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586</v>
      </c>
      <c r="O7" s="248" t="s">
        <v>1939</v>
      </c>
      <c r="P7" s="249">
        <v>6710</v>
      </c>
      <c r="Q7" s="250">
        <v>0</v>
      </c>
      <c r="R7" s="251"/>
      <c r="S7" s="248"/>
      <c r="T7" s="249"/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588</v>
      </c>
      <c r="C8" s="248" t="s">
        <v>68</v>
      </c>
      <c r="D8" s="249">
        <v>980</v>
      </c>
      <c r="E8" s="250">
        <v>0</v>
      </c>
      <c r="F8" s="251" t="s">
        <v>2130</v>
      </c>
      <c r="G8" s="248" t="s">
        <v>66</v>
      </c>
      <c r="H8" s="249">
        <v>150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589</v>
      </c>
      <c r="O8" s="248" t="s">
        <v>2430</v>
      </c>
      <c r="P8" s="249">
        <v>2180</v>
      </c>
      <c r="Q8" s="250">
        <v>0</v>
      </c>
      <c r="R8" s="251"/>
      <c r="S8" s="248"/>
      <c r="T8" s="249"/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592</v>
      </c>
      <c r="C9" s="248" t="s">
        <v>1785</v>
      </c>
      <c r="D9" s="249">
        <v>1300</v>
      </c>
      <c r="E9" s="250">
        <v>0</v>
      </c>
      <c r="F9" s="251" t="s">
        <v>2131</v>
      </c>
      <c r="G9" s="248" t="s">
        <v>70</v>
      </c>
      <c r="H9" s="249">
        <v>210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591</v>
      </c>
      <c r="O9" s="248" t="s">
        <v>2431</v>
      </c>
      <c r="P9" s="249">
        <v>1880</v>
      </c>
      <c r="Q9" s="250">
        <v>0</v>
      </c>
      <c r="R9" s="251"/>
      <c r="S9" s="248"/>
      <c r="T9" s="249"/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594</v>
      </c>
      <c r="C10" s="248" t="s">
        <v>71</v>
      </c>
      <c r="D10" s="249">
        <v>1140</v>
      </c>
      <c r="E10" s="250">
        <v>0</v>
      </c>
      <c r="F10" s="251" t="s">
        <v>2132</v>
      </c>
      <c r="G10" s="248" t="s">
        <v>2133</v>
      </c>
      <c r="H10" s="249">
        <v>130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593</v>
      </c>
      <c r="O10" s="248" t="s">
        <v>1940</v>
      </c>
      <c r="P10" s="249">
        <v>3740</v>
      </c>
      <c r="Q10" s="250">
        <v>0</v>
      </c>
      <c r="R10" s="251"/>
      <c r="S10" s="248"/>
      <c r="T10" s="249"/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597</v>
      </c>
      <c r="C11" s="248" t="s">
        <v>72</v>
      </c>
      <c r="D11" s="249">
        <v>360</v>
      </c>
      <c r="E11" s="250">
        <v>0</v>
      </c>
      <c r="F11" s="251" t="s">
        <v>590</v>
      </c>
      <c r="G11" s="248" t="s">
        <v>69</v>
      </c>
      <c r="H11" s="249">
        <v>240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596</v>
      </c>
      <c r="O11" s="248" t="s">
        <v>1941</v>
      </c>
      <c r="P11" s="249">
        <v>2840</v>
      </c>
      <c r="Q11" s="250">
        <v>0</v>
      </c>
      <c r="R11" s="251"/>
      <c r="S11" s="248"/>
      <c r="T11" s="249"/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599</v>
      </c>
      <c r="C12" s="248" t="s">
        <v>67</v>
      </c>
      <c r="D12" s="249">
        <v>1130</v>
      </c>
      <c r="E12" s="250">
        <v>0</v>
      </c>
      <c r="F12" s="251" t="s">
        <v>2134</v>
      </c>
      <c r="G12" s="248" t="s">
        <v>2135</v>
      </c>
      <c r="H12" s="249">
        <v>330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598</v>
      </c>
      <c r="O12" s="248" t="s">
        <v>1942</v>
      </c>
      <c r="P12" s="249">
        <v>2230</v>
      </c>
      <c r="Q12" s="250">
        <v>0</v>
      </c>
      <c r="R12" s="251"/>
      <c r="S12" s="248"/>
      <c r="T12" s="249"/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/>
      <c r="C13" s="248" t="s">
        <v>579</v>
      </c>
      <c r="D13" s="249" t="s">
        <v>579</v>
      </c>
      <c r="E13" s="250" t="s">
        <v>579</v>
      </c>
      <c r="F13" s="453" t="s">
        <v>2136</v>
      </c>
      <c r="G13" s="248" t="s">
        <v>68</v>
      </c>
      <c r="H13" s="249">
        <v>260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51" t="s">
        <v>600</v>
      </c>
      <c r="O13" s="248" t="s">
        <v>1943</v>
      </c>
      <c r="P13" s="249">
        <v>2250</v>
      </c>
      <c r="Q13" s="250">
        <v>0</v>
      </c>
      <c r="R13" s="251"/>
      <c r="S13" s="248"/>
      <c r="T13" s="249"/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/>
      <c r="C14" s="248" t="s">
        <v>579</v>
      </c>
      <c r="D14" s="249" t="s">
        <v>579</v>
      </c>
      <c r="E14" s="250" t="s">
        <v>579</v>
      </c>
      <c r="F14" s="453" t="s">
        <v>2137</v>
      </c>
      <c r="G14" s="248" t="s">
        <v>2138</v>
      </c>
      <c r="H14" s="249">
        <v>350</v>
      </c>
      <c r="I14" s="250">
        <v>0</v>
      </c>
      <c r="J14" s="254"/>
      <c r="K14" s="248" t="s">
        <v>579</v>
      </c>
      <c r="L14" s="249" t="s">
        <v>579</v>
      </c>
      <c r="M14" s="250" t="s">
        <v>579</v>
      </c>
      <c r="N14" s="251" t="s">
        <v>601</v>
      </c>
      <c r="O14" s="248" t="s">
        <v>1944</v>
      </c>
      <c r="P14" s="249">
        <v>2310</v>
      </c>
      <c r="Q14" s="250">
        <v>0</v>
      </c>
      <c r="R14" s="251"/>
      <c r="S14" s="248"/>
      <c r="T14" s="249"/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453" t="s">
        <v>2139</v>
      </c>
      <c r="G15" s="248" t="s">
        <v>2140</v>
      </c>
      <c r="H15" s="249">
        <v>240</v>
      </c>
      <c r="I15" s="250">
        <v>0</v>
      </c>
      <c r="J15" s="254"/>
      <c r="K15" s="248" t="s">
        <v>579</v>
      </c>
      <c r="L15" s="249" t="s">
        <v>579</v>
      </c>
      <c r="M15" s="250" t="s">
        <v>579</v>
      </c>
      <c r="N15" s="251" t="s">
        <v>602</v>
      </c>
      <c r="O15" s="248" t="s">
        <v>1945</v>
      </c>
      <c r="P15" s="249">
        <v>3600</v>
      </c>
      <c r="Q15" s="250">
        <v>0</v>
      </c>
      <c r="R15" s="251"/>
      <c r="S15" s="248"/>
      <c r="T15" s="249"/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453" t="s">
        <v>595</v>
      </c>
      <c r="G16" s="248" t="s">
        <v>72</v>
      </c>
      <c r="H16" s="249">
        <v>1800</v>
      </c>
      <c r="I16" s="250">
        <v>0</v>
      </c>
      <c r="J16" s="254"/>
      <c r="K16" s="248" t="s">
        <v>579</v>
      </c>
      <c r="L16" s="249" t="s">
        <v>579</v>
      </c>
      <c r="M16" s="250" t="s">
        <v>579</v>
      </c>
      <c r="N16" s="251"/>
      <c r="O16" s="248" t="s">
        <v>579</v>
      </c>
      <c r="P16" s="249" t="s">
        <v>579</v>
      </c>
      <c r="Q16" s="250"/>
      <c r="R16" s="251"/>
      <c r="S16" s="248"/>
      <c r="T16" s="249"/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1"/>
      <c r="O17" s="248" t="s">
        <v>579</v>
      </c>
      <c r="P17" s="249" t="s">
        <v>579</v>
      </c>
      <c r="Q17" s="250" t="s">
        <v>579</v>
      </c>
      <c r="R17" s="251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43230</v>
      </c>
      <c r="B45" s="254"/>
      <c r="C45" s="256" t="str">
        <f>IF(D45=0,"","計")</f>
        <v>計</v>
      </c>
      <c r="D45" s="257">
        <f>SUBTOTAL(9,D6:D44)</f>
        <v>6350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5040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31840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357"/>
      <c r="B46" s="358"/>
      <c r="C46" s="261"/>
      <c r="D46" s="359"/>
      <c r="E46" s="360"/>
      <c r="F46" s="361"/>
      <c r="G46" s="261"/>
      <c r="H46" s="359"/>
      <c r="I46" s="360"/>
      <c r="J46" s="361"/>
      <c r="K46" s="261"/>
      <c r="L46" s="359"/>
      <c r="M46" s="360"/>
      <c r="N46" s="361"/>
      <c r="O46" s="261"/>
      <c r="P46" s="359"/>
      <c r="Q46" s="360"/>
      <c r="R46" s="361"/>
      <c r="S46" s="261"/>
      <c r="T46" s="359"/>
      <c r="U46" s="360"/>
      <c r="V46" s="362"/>
      <c r="W46" s="261"/>
      <c r="X46" s="359"/>
      <c r="Y46" s="36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266"/>
      <c r="O49" s="248" t="s">
        <v>579</v>
      </c>
      <c r="P49" s="267" t="s">
        <v>579</v>
      </c>
      <c r="Q49" s="250" t="s">
        <v>579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 t="s">
        <v>579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34" customFormat="1" ht="13.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34" customFormat="1" ht="13.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266"/>
      <c r="O79" s="248" t="s">
        <v>579</v>
      </c>
      <c r="P79" s="267" t="s">
        <v>579</v>
      </c>
      <c r="Q79" s="250" t="s">
        <v>579</v>
      </c>
      <c r="R79" s="266"/>
      <c r="S79" s="248" t="s">
        <v>579</v>
      </c>
      <c r="T79" s="267" t="s">
        <v>579</v>
      </c>
      <c r="U79" s="250" t="s">
        <v>579</v>
      </c>
      <c r="V79" s="287"/>
      <c r="W79" s="248" t="s">
        <v>579</v>
      </c>
      <c r="X79" s="267" t="s">
        <v>579</v>
      </c>
      <c r="Y79" s="250" t="s">
        <v>579</v>
      </c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266"/>
      <c r="O80" s="248" t="s">
        <v>579</v>
      </c>
      <c r="P80" s="267" t="s">
        <v>579</v>
      </c>
      <c r="Q80" s="250" t="s">
        <v>579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266"/>
      <c r="O99" s="248" t="s">
        <v>579</v>
      </c>
      <c r="P99" s="267" t="s">
        <v>579</v>
      </c>
      <c r="Q99" s="250" t="s">
        <v>579</v>
      </c>
      <c r="R99" s="266"/>
      <c r="S99" s="248" t="s">
        <v>579</v>
      </c>
      <c r="T99" s="267" t="s">
        <v>579</v>
      </c>
      <c r="U99" s="250" t="s">
        <v>579</v>
      </c>
      <c r="V99" s="287"/>
      <c r="W99" s="248" t="s">
        <v>579</v>
      </c>
      <c r="X99" s="267" t="s">
        <v>579</v>
      </c>
      <c r="Y99" s="250" t="s">
        <v>579</v>
      </c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 t="s">
        <v>579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 t="s">
        <v>579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hidden="1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hidden="1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05">
        <f>SUBTOTAL(9,A45,A75,A95,A115)</f>
        <v>43230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18">
        <f>SUM(E45,E75,E95,E115)</f>
        <v>0</v>
      </c>
      <c r="C135" s="519"/>
      <c r="D135" s="519"/>
      <c r="E135" s="520"/>
      <c r="F135" s="518">
        <f>SUM(I45,I75,I95,I115)</f>
        <v>0</v>
      </c>
      <c r="G135" s="519"/>
      <c r="H135" s="519"/>
      <c r="I135" s="520"/>
      <c r="J135" s="518">
        <f>SUM(M45,M75,M95,M115)</f>
        <v>0</v>
      </c>
      <c r="K135" s="519"/>
      <c r="L135" s="519"/>
      <c r="M135" s="520"/>
      <c r="N135" s="518">
        <f>SUM(Q45,Q75,Q95,Q115)</f>
        <v>0</v>
      </c>
      <c r="O135" s="519"/>
      <c r="P135" s="519"/>
      <c r="Q135" s="520"/>
      <c r="R135" s="518">
        <f>SUM(U45,U75,U95,U115)</f>
        <v>0</v>
      </c>
      <c r="S135" s="519"/>
      <c r="T135" s="519"/>
      <c r="U135" s="520"/>
      <c r="V135" s="518">
        <f>SUM(Y45,Y75,Y95,Y115)</f>
        <v>0</v>
      </c>
      <c r="W135" s="519"/>
      <c r="X135" s="519"/>
      <c r="Y135" s="520"/>
    </row>
    <row r="136" spans="1:25" ht="13.5" customHeight="1">
      <c r="A136" s="332" t="s">
        <v>2052</v>
      </c>
      <c r="V136" s="533">
        <f>MOKUJI!B6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札幌市中央区読売</v>
      </c>
      <c r="C151" s="310"/>
      <c r="D151" s="310"/>
      <c r="E151" s="310"/>
      <c r="F151" s="309" t="str">
        <f>IF(G4="","",CONCATENATE($A7,G4))</f>
        <v>札幌市中央区朝日</v>
      </c>
      <c r="G151" s="310"/>
      <c r="H151" s="310"/>
      <c r="I151" s="310"/>
      <c r="J151" s="309" t="str">
        <f>IF(K4="","",CONCATENATE($A7,K4))</f>
        <v>札幌市中央区毎日</v>
      </c>
      <c r="K151" s="310"/>
      <c r="L151" s="310"/>
      <c r="M151" s="310"/>
      <c r="N151" s="309" t="str">
        <f>IF(O4="","",CONCATENATE($A7,O4))</f>
        <v>札幌市中央区北海道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00:A107"/>
    <mergeCell ref="F117:I134"/>
    <mergeCell ref="B117:E134"/>
    <mergeCell ref="C97:E97"/>
    <mergeCell ref="A117:A124"/>
    <mergeCell ref="G97:I97"/>
    <mergeCell ref="N2:O2"/>
    <mergeCell ref="N1:O1"/>
    <mergeCell ref="H1:I1"/>
    <mergeCell ref="J1:M1"/>
    <mergeCell ref="A1:B1"/>
    <mergeCell ref="A2:B2"/>
    <mergeCell ref="C1:G1"/>
    <mergeCell ref="C2:G2"/>
    <mergeCell ref="J2:K2"/>
    <mergeCell ref="L2:M2"/>
    <mergeCell ref="H2:I2"/>
    <mergeCell ref="S4:U4"/>
    <mergeCell ref="W4:Y4"/>
    <mergeCell ref="V136:Y136"/>
    <mergeCell ref="R135:U135"/>
    <mergeCell ref="V135:Y135"/>
    <mergeCell ref="V117:Y134"/>
    <mergeCell ref="R117:U134"/>
    <mergeCell ref="W77:Y77"/>
    <mergeCell ref="W97:Y97"/>
    <mergeCell ref="S97:U97"/>
    <mergeCell ref="W47:Y47"/>
    <mergeCell ref="S77:U77"/>
    <mergeCell ref="S47:U47"/>
    <mergeCell ref="W1:X1"/>
    <mergeCell ref="R2:X2"/>
    <mergeCell ref="P2:Q2"/>
    <mergeCell ref="U1:V1"/>
    <mergeCell ref="S1:T1"/>
    <mergeCell ref="Q1:R1"/>
    <mergeCell ref="B135:E135"/>
    <mergeCell ref="F135:I135"/>
    <mergeCell ref="J135:M135"/>
    <mergeCell ref="G77:I77"/>
    <mergeCell ref="K77:M77"/>
    <mergeCell ref="C77:E77"/>
    <mergeCell ref="K97:M97"/>
    <mergeCell ref="J117:M134"/>
    <mergeCell ref="N117:Q134"/>
    <mergeCell ref="N135:Q135"/>
    <mergeCell ref="K47:M47"/>
    <mergeCell ref="O97:Q97"/>
    <mergeCell ref="K4:M4"/>
    <mergeCell ref="C4:E4"/>
    <mergeCell ref="G4:I4"/>
    <mergeCell ref="A80:A87"/>
    <mergeCell ref="G47:I47"/>
    <mergeCell ref="O77:Q77"/>
    <mergeCell ref="C47:E47"/>
    <mergeCell ref="A7:A14"/>
    <mergeCell ref="O47:Q47"/>
    <mergeCell ref="A50:A57"/>
    <mergeCell ref="O4:Q4"/>
  </mergeCells>
  <phoneticPr fontId="24"/>
  <conditionalFormatting sqref="E6:E12">
    <cfRule type="cellIs" dxfId="23" priority="4" stopIfTrue="1" operator="greaterThan">
      <formula>D6</formula>
    </cfRule>
  </conditionalFormatting>
  <conditionalFormatting sqref="I6:I16">
    <cfRule type="cellIs" dxfId="22" priority="3" stopIfTrue="1" operator="greaterThan">
      <formula>H6</formula>
    </cfRule>
  </conditionalFormatting>
  <conditionalFormatting sqref="M6:M16 Q6:Q16">
    <cfRule type="cellIs" dxfId="21" priority="1" stopIfTrue="1" operator="greaterThan">
      <formula>L6</formula>
    </cfRule>
  </conditionalFormatting>
  <hyperlinks>
    <hyperlink ref="A4" location="MOKUJI!R1C1" display="MOKUJI!R1C1" xr:uid="{00000000-0004-0000-0200-000000000000}"/>
    <hyperlink ref="A47" location="MOKUJI!R1C1" display="MOKUJI!R1C1" xr:uid="{00000000-0004-0000-0200-000001000000}"/>
    <hyperlink ref="A77" location="MOKUJI!R1C1" display="MOKUJI!R1C1" xr:uid="{00000000-0004-0000-0200-000002000000}"/>
    <hyperlink ref="A97" location="MOKUJI!R1C1" display="MOKUJI!R1C1" xr:uid="{00000000-0004-0000-0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1191111111111117">
    <tabColor rgb="FFFFFF99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28</v>
      </c>
      <c r="Z2" s="398" t="s">
        <v>1901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23</v>
      </c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331</v>
      </c>
      <c r="B6" s="266" t="s">
        <v>1252</v>
      </c>
      <c r="C6" s="248" t="s">
        <v>2363</v>
      </c>
      <c r="D6" s="249">
        <v>130</v>
      </c>
      <c r="E6" s="250">
        <v>0</v>
      </c>
      <c r="F6" s="266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1253</v>
      </c>
      <c r="O6" s="248" t="s">
        <v>2364</v>
      </c>
      <c r="P6" s="249">
        <v>805</v>
      </c>
      <c r="Q6" s="250">
        <v>0</v>
      </c>
      <c r="R6" s="317" t="s">
        <v>816</v>
      </c>
      <c r="S6" s="248" t="s">
        <v>292</v>
      </c>
      <c r="T6" s="249">
        <v>304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6</v>
      </c>
      <c r="B7" s="266" t="s">
        <v>2471</v>
      </c>
      <c r="C7" s="248" t="s">
        <v>2472</v>
      </c>
      <c r="D7" s="249">
        <v>15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1254</v>
      </c>
      <c r="O7" s="248" t="s">
        <v>2106</v>
      </c>
      <c r="P7" s="249">
        <v>45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1872</v>
      </c>
      <c r="C8" s="248" t="s">
        <v>293</v>
      </c>
      <c r="D8" s="249">
        <v>20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347"/>
      <c r="K8" s="248" t="s">
        <v>579</v>
      </c>
      <c r="L8" s="249" t="s">
        <v>579</v>
      </c>
      <c r="M8" s="250" t="s">
        <v>579</v>
      </c>
      <c r="N8" s="347" t="s">
        <v>1255</v>
      </c>
      <c r="O8" s="248" t="s">
        <v>2107</v>
      </c>
      <c r="P8" s="249">
        <v>865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1256</v>
      </c>
      <c r="O9" s="248" t="s">
        <v>2108</v>
      </c>
      <c r="P9" s="249">
        <v>80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1257</v>
      </c>
      <c r="O10" s="248" t="s">
        <v>2109</v>
      </c>
      <c r="P10" s="249">
        <v>20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/>
      <c r="O13" s="248" t="s">
        <v>579</v>
      </c>
      <c r="P13" s="249" t="s">
        <v>579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2284</v>
      </c>
      <c r="B45" s="254"/>
      <c r="C45" s="256" t="str">
        <f>IF(D45=0,"","計")</f>
        <v>計</v>
      </c>
      <c r="D45" s="257">
        <f>SUBTOTAL(9,D6:D44)</f>
        <v>165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1815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304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23</v>
      </c>
      <c r="S47" s="505" t="s">
        <v>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342</v>
      </c>
      <c r="B49" s="266" t="s">
        <v>1258</v>
      </c>
      <c r="C49" s="248" t="s">
        <v>2383</v>
      </c>
      <c r="D49" s="249">
        <v>340</v>
      </c>
      <c r="E49" s="250">
        <v>0</v>
      </c>
      <c r="F49" s="347" t="s">
        <v>1260</v>
      </c>
      <c r="G49" s="248" t="s">
        <v>2664</v>
      </c>
      <c r="H49" s="249">
        <v>10</v>
      </c>
      <c r="I49" s="250">
        <v>0</v>
      </c>
      <c r="J49" s="347"/>
      <c r="K49" s="248" t="s">
        <v>579</v>
      </c>
      <c r="L49" s="267" t="s">
        <v>579</v>
      </c>
      <c r="M49" s="250" t="s">
        <v>579</v>
      </c>
      <c r="N49" s="347" t="s">
        <v>1141</v>
      </c>
      <c r="O49" s="248" t="s">
        <v>2485</v>
      </c>
      <c r="P49" s="267">
        <v>590</v>
      </c>
      <c r="Q49" s="250">
        <v>0</v>
      </c>
      <c r="R49" s="266" t="s">
        <v>817</v>
      </c>
      <c r="S49" s="248" t="s">
        <v>2151</v>
      </c>
      <c r="T49" s="267">
        <v>313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7</v>
      </c>
      <c r="B50" s="266" t="s">
        <v>1259</v>
      </c>
      <c r="C50" s="248" t="s">
        <v>294</v>
      </c>
      <c r="D50" s="249">
        <v>200</v>
      </c>
      <c r="E50" s="250">
        <v>0</v>
      </c>
      <c r="F50" s="347"/>
      <c r="G50" s="248" t="s">
        <v>579</v>
      </c>
      <c r="H50" s="249" t="s">
        <v>579</v>
      </c>
      <c r="I50" s="250" t="s">
        <v>579</v>
      </c>
      <c r="J50" s="347"/>
      <c r="K50" s="248" t="s">
        <v>579</v>
      </c>
      <c r="L50" s="267" t="s">
        <v>579</v>
      </c>
      <c r="M50" s="250" t="s">
        <v>579</v>
      </c>
      <c r="N50" s="347" t="s">
        <v>1261</v>
      </c>
      <c r="O50" s="248" t="s">
        <v>2110</v>
      </c>
      <c r="P50" s="267">
        <v>395</v>
      </c>
      <c r="Q50" s="250">
        <v>0</v>
      </c>
      <c r="R50" s="266" t="s">
        <v>818</v>
      </c>
      <c r="S50" s="248" t="s">
        <v>294</v>
      </c>
      <c r="T50" s="267">
        <v>76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 t="s">
        <v>1853</v>
      </c>
      <c r="C51" s="248" t="s">
        <v>1854</v>
      </c>
      <c r="D51" s="249">
        <v>45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1262</v>
      </c>
      <c r="O51" s="248" t="s">
        <v>2111</v>
      </c>
      <c r="P51" s="267">
        <v>210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 t="s">
        <v>1859</v>
      </c>
      <c r="C52" s="248" t="s">
        <v>1858</v>
      </c>
      <c r="D52" s="249">
        <v>30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1263</v>
      </c>
      <c r="O52" s="248" t="s">
        <v>2112</v>
      </c>
      <c r="P52" s="267">
        <v>1875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 t="s">
        <v>1860</v>
      </c>
      <c r="C53" s="248" t="s">
        <v>295</v>
      </c>
      <c r="D53" s="249">
        <v>55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4139</v>
      </c>
      <c r="B75" s="275"/>
      <c r="C75" s="256" t="str">
        <f>IF(D75=0,"","計")</f>
        <v>計</v>
      </c>
      <c r="D75" s="271">
        <f>SUBTOTAL(9,D49:D74)</f>
        <v>670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3070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389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76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6423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MOKUJI!B33</f>
        <v>46174</v>
      </c>
      <c r="W136" s="534"/>
      <c r="X136" s="534"/>
      <c r="Y136" s="534"/>
    </row>
    <row r="137" spans="1:25" ht="13.5" customHeight="1">
      <c r="A137" s="390" t="s">
        <v>1938</v>
      </c>
    </row>
    <row r="138" spans="1:25" ht="13.5" customHeight="1">
      <c r="C138" s="369"/>
      <c r="D138" s="369"/>
      <c r="E138" s="370"/>
    </row>
    <row r="139" spans="1:25" ht="13.5" customHeight="1">
      <c r="C139" s="369"/>
      <c r="D139" s="369"/>
      <c r="E139" s="370"/>
    </row>
    <row r="140" spans="1:25" ht="13.5" customHeight="1">
      <c r="C140" s="366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松前郡読売</v>
      </c>
      <c r="C151" s="310"/>
      <c r="D151" s="310"/>
      <c r="E151" s="310"/>
      <c r="F151" s="309" t="str">
        <f>IF(G4="","",CONCATENATE($A7,G4))</f>
        <v>松前郡朝日</v>
      </c>
      <c r="G151" s="310"/>
      <c r="H151" s="310"/>
      <c r="I151" s="310"/>
      <c r="J151" s="309" t="str">
        <f>IF(K4="","",CONCATENATE($A7,K4))</f>
        <v>松前郡毎日</v>
      </c>
      <c r="K151" s="310"/>
      <c r="L151" s="310"/>
      <c r="M151" s="310"/>
      <c r="N151" s="309" t="str">
        <f>IF(O4="","",CONCATENATE($A7,O4))</f>
        <v>松前郡北海道</v>
      </c>
      <c r="O151" s="310"/>
      <c r="P151" s="310"/>
      <c r="Q151" s="310"/>
      <c r="R151" s="309" t="str">
        <f>IF(S4="","",CONCATENATE($A7,S4))</f>
        <v>松前郡函館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茅部郡読売</v>
      </c>
      <c r="C153" s="313"/>
      <c r="D153" s="313"/>
      <c r="E153" s="313"/>
      <c r="F153" s="312" t="str">
        <f>IF(G47="","",CONCATENATE($A50,G47))</f>
        <v>茅部郡朝日</v>
      </c>
      <c r="G153" s="313"/>
      <c r="H153" s="313"/>
      <c r="I153" s="313"/>
      <c r="J153" s="312" t="str">
        <f>IF(K47="","",CONCATENATE($A50,K47))</f>
        <v>茅部郡毎日</v>
      </c>
      <c r="K153" s="313"/>
      <c r="L153" s="313"/>
      <c r="M153" s="313"/>
      <c r="N153" s="312" t="str">
        <f>IF(O47="","",CONCATENATE($A50,O47))</f>
        <v>茅部郡北海道</v>
      </c>
      <c r="O153" s="313"/>
      <c r="P153" s="313"/>
      <c r="Q153" s="313"/>
      <c r="R153" s="312" t="str">
        <f>IF(S47="","",CONCATENATE($A50,S47))</f>
        <v>茅部郡函館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objects="1" scenarios="1"/>
  <mergeCells count="59">
    <mergeCell ref="V136:Y136"/>
    <mergeCell ref="W97:Y97"/>
    <mergeCell ref="J117:M134"/>
    <mergeCell ref="S97:U97"/>
    <mergeCell ref="R135:U135"/>
    <mergeCell ref="V135:Y135"/>
    <mergeCell ref="V117:Y134"/>
    <mergeCell ref="N117:Q134"/>
    <mergeCell ref="K97:M97"/>
    <mergeCell ref="R117:U134"/>
    <mergeCell ref="O97:Q97"/>
    <mergeCell ref="N135:Q135"/>
    <mergeCell ref="J135:M135"/>
    <mergeCell ref="W77:Y77"/>
    <mergeCell ref="S47:U47"/>
    <mergeCell ref="O47:Q47"/>
    <mergeCell ref="O77:Q77"/>
    <mergeCell ref="C47:E47"/>
    <mergeCell ref="C77:E77"/>
    <mergeCell ref="S77:U77"/>
    <mergeCell ref="K77:M77"/>
    <mergeCell ref="K47:M47"/>
    <mergeCell ref="W1:X1"/>
    <mergeCell ref="U1:V1"/>
    <mergeCell ref="W47:Y47"/>
    <mergeCell ref="S4:U4"/>
    <mergeCell ref="R2:X2"/>
    <mergeCell ref="W4:Y4"/>
    <mergeCell ref="S1:T1"/>
    <mergeCell ref="A80:A87"/>
    <mergeCell ref="A50:A57"/>
    <mergeCell ref="G47:I47"/>
    <mergeCell ref="G77:I77"/>
    <mergeCell ref="L2:M2"/>
    <mergeCell ref="A7:A14"/>
    <mergeCell ref="J2:K2"/>
    <mergeCell ref="N2:O2"/>
    <mergeCell ref="N1:O1"/>
    <mergeCell ref="Q1:R1"/>
    <mergeCell ref="K4:M4"/>
    <mergeCell ref="O4:Q4"/>
    <mergeCell ref="P2:Q2"/>
    <mergeCell ref="J1:M1"/>
    <mergeCell ref="A1:B1"/>
    <mergeCell ref="A2:B2"/>
    <mergeCell ref="G4:I4"/>
    <mergeCell ref="B135:E135"/>
    <mergeCell ref="F135:I135"/>
    <mergeCell ref="C2:G2"/>
    <mergeCell ref="C4:E4"/>
    <mergeCell ref="A117:A124"/>
    <mergeCell ref="C97:E97"/>
    <mergeCell ref="G97:I97"/>
    <mergeCell ref="F117:I134"/>
    <mergeCell ref="B117:E134"/>
    <mergeCell ref="A100:A107"/>
    <mergeCell ref="H1:I1"/>
    <mergeCell ref="H2:I2"/>
    <mergeCell ref="C1:G1"/>
  </mergeCells>
  <phoneticPr fontId="24"/>
  <conditionalFormatting sqref="E140">
    <cfRule type="cellIs" dxfId="0" priority="4" stopIfTrue="1" operator="equal">
      <formula>0</formula>
    </cfRule>
  </conditionalFormatting>
  <hyperlinks>
    <hyperlink ref="A97" location="MOKUJI!R1C1" display="MOKUJI!R1C1" xr:uid="{00000000-0004-0000-1D00-000000000000}"/>
    <hyperlink ref="A77" location="MOKUJI!R1C1" display="MOKUJI!R1C1" xr:uid="{00000000-0004-0000-1D00-000001000000}"/>
    <hyperlink ref="A47" location="MOKUJI!R1C1" display="MOKUJI!R1C1" xr:uid="{00000000-0004-0000-1D00-000002000000}"/>
    <hyperlink ref="A4" location="MOKUJI!R1C1" display="MOKUJI!R1C1" xr:uid="{00000000-0004-0000-1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1191111111111117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29</v>
      </c>
      <c r="Z2" s="398" t="s">
        <v>1900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347</v>
      </c>
      <c r="B6" s="347" t="s">
        <v>2056</v>
      </c>
      <c r="C6" s="248" t="s">
        <v>296</v>
      </c>
      <c r="D6" s="249">
        <v>205</v>
      </c>
      <c r="E6" s="250">
        <v>0</v>
      </c>
      <c r="F6" s="347" t="s">
        <v>2057</v>
      </c>
      <c r="G6" s="248" t="s">
        <v>2665</v>
      </c>
      <c r="H6" s="249">
        <v>90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2058</v>
      </c>
      <c r="O6" s="248" t="s">
        <v>2328</v>
      </c>
      <c r="P6" s="249">
        <v>855</v>
      </c>
      <c r="Q6" s="250">
        <v>0</v>
      </c>
      <c r="R6" s="348" t="s">
        <v>2475</v>
      </c>
      <c r="S6" s="248" t="s">
        <v>296</v>
      </c>
      <c r="T6" s="249">
        <v>20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8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2059</v>
      </c>
      <c r="O7" s="248" t="s">
        <v>2329</v>
      </c>
      <c r="P7" s="249">
        <v>60</v>
      </c>
      <c r="Q7" s="250">
        <v>0</v>
      </c>
      <c r="R7" s="266"/>
      <c r="S7" s="248"/>
      <c r="T7" s="249"/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2060</v>
      </c>
      <c r="O8" s="248" t="s">
        <v>2330</v>
      </c>
      <c r="P8" s="249">
        <v>30</v>
      </c>
      <c r="Q8" s="250">
        <v>0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>
        <v>0</v>
      </c>
      <c r="R10" s="266"/>
      <c r="S10" s="248" t="s">
        <v>579</v>
      </c>
      <c r="T10" s="249" t="s">
        <v>579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1260</v>
      </c>
      <c r="B45" s="254"/>
      <c r="C45" s="256" t="str">
        <f>IF(D45=0,"","計")</f>
        <v>計</v>
      </c>
      <c r="D45" s="257">
        <f>SUBTOTAL(9,D6:D44)</f>
        <v>205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945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20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 t="s">
        <v>1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346</v>
      </c>
      <c r="B49" s="347" t="s">
        <v>2061</v>
      </c>
      <c r="C49" s="248" t="s">
        <v>297</v>
      </c>
      <c r="D49" s="249">
        <v>155</v>
      </c>
      <c r="E49" s="250">
        <v>0</v>
      </c>
      <c r="F49" s="347" t="s">
        <v>2068</v>
      </c>
      <c r="G49" s="248" t="s">
        <v>2666</v>
      </c>
      <c r="H49" s="249">
        <v>40</v>
      </c>
      <c r="I49" s="250">
        <v>0</v>
      </c>
      <c r="J49" s="347"/>
      <c r="K49" s="248" t="s">
        <v>579</v>
      </c>
      <c r="L49" s="267" t="s">
        <v>579</v>
      </c>
      <c r="M49" s="250" t="s">
        <v>579</v>
      </c>
      <c r="N49" s="347" t="s">
        <v>2062</v>
      </c>
      <c r="O49" s="248" t="s">
        <v>2113</v>
      </c>
      <c r="P49" s="267">
        <v>325</v>
      </c>
      <c r="Q49" s="250">
        <v>0</v>
      </c>
      <c r="R49" s="347" t="s">
        <v>2345</v>
      </c>
      <c r="S49" s="248" t="s">
        <v>297</v>
      </c>
      <c r="T49" s="267">
        <v>48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9</v>
      </c>
      <c r="B50" s="347" t="s">
        <v>2063</v>
      </c>
      <c r="C50" s="248" t="s">
        <v>298</v>
      </c>
      <c r="D50" s="249">
        <v>20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2064</v>
      </c>
      <c r="O50" s="248" t="s">
        <v>2468</v>
      </c>
      <c r="P50" s="267">
        <v>2305</v>
      </c>
      <c r="Q50" s="250">
        <v>0</v>
      </c>
      <c r="R50" s="266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2065</v>
      </c>
      <c r="O51" s="248" t="s">
        <v>2114</v>
      </c>
      <c r="P51" s="267">
        <v>60</v>
      </c>
      <c r="Q51" s="250">
        <v>0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2066</v>
      </c>
      <c r="O52" s="248" t="s">
        <v>2115</v>
      </c>
      <c r="P52" s="267">
        <v>145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2067</v>
      </c>
      <c r="O53" s="248" t="s">
        <v>2116</v>
      </c>
      <c r="P53" s="267">
        <v>255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347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3353</v>
      </c>
      <c r="B75" s="275"/>
      <c r="C75" s="256" t="str">
        <f>IF(D75=0,"","計")</f>
        <v>計</v>
      </c>
      <c r="D75" s="271">
        <f>SUBTOTAL(9,D49:D74)</f>
        <v>175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40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3090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48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76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4613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山越郡読売</v>
      </c>
      <c r="C151" s="310"/>
      <c r="D151" s="310"/>
      <c r="E151" s="310"/>
      <c r="F151" s="309" t="str">
        <f>IF(G4="","",CONCATENATE($A7,G4))</f>
        <v>山越郡朝日</v>
      </c>
      <c r="G151" s="310"/>
      <c r="H151" s="310"/>
      <c r="I151" s="310"/>
      <c r="J151" s="309" t="str">
        <f>IF(K4="","",CONCATENATE($A7,K4))</f>
        <v>山越郡毎日</v>
      </c>
      <c r="K151" s="310"/>
      <c r="L151" s="310"/>
      <c r="M151" s="310"/>
      <c r="N151" s="309" t="str">
        <f>IF(O4="","",CONCATENATE($A7,O4))</f>
        <v>山越郡北海道</v>
      </c>
      <c r="O151" s="310"/>
      <c r="P151" s="310"/>
      <c r="Q151" s="310"/>
      <c r="R151" s="309" t="str">
        <f>IF(S4="","",CONCATENATE($A7,S4))</f>
        <v>山越郡函館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二海郡読売</v>
      </c>
      <c r="C153" s="313"/>
      <c r="D153" s="313"/>
      <c r="E153" s="313"/>
      <c r="F153" s="312" t="str">
        <f>IF(G47="","",CONCATENATE($A50,G47))</f>
        <v>二海郡朝日</v>
      </c>
      <c r="G153" s="313"/>
      <c r="H153" s="313"/>
      <c r="I153" s="313"/>
      <c r="J153" s="312" t="str">
        <f>IF(K47="","",CONCATENATE($A50,K47))</f>
        <v>二海郡毎日</v>
      </c>
      <c r="K153" s="313"/>
      <c r="L153" s="313"/>
      <c r="M153" s="313"/>
      <c r="N153" s="312" t="str">
        <f>IF(O47="","",CONCATENATE($A50,O47))</f>
        <v>二海郡北海道</v>
      </c>
      <c r="O153" s="313"/>
      <c r="P153" s="313"/>
      <c r="Q153" s="313"/>
      <c r="R153" s="312" t="str">
        <f>IF(S47="","",CONCATENATE($A50,S47))</f>
        <v>二海郡函館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77:Y77"/>
    <mergeCell ref="W47:Y47"/>
    <mergeCell ref="S97:U97"/>
    <mergeCell ref="W97:Y97"/>
    <mergeCell ref="V135:Y135"/>
    <mergeCell ref="R135:U135"/>
    <mergeCell ref="R117:U134"/>
    <mergeCell ref="V117:Y134"/>
    <mergeCell ref="S47:U47"/>
    <mergeCell ref="S77:U77"/>
    <mergeCell ref="W4:Y4"/>
    <mergeCell ref="W1:X1"/>
    <mergeCell ref="Q1:R1"/>
    <mergeCell ref="U1:V1"/>
    <mergeCell ref="S4:U4"/>
    <mergeCell ref="R2:X2"/>
    <mergeCell ref="P2:Q2"/>
    <mergeCell ref="S1:T1"/>
    <mergeCell ref="H1:I1"/>
    <mergeCell ref="K97:M97"/>
    <mergeCell ref="N1:O1"/>
    <mergeCell ref="A2:B2"/>
    <mergeCell ref="A117:A124"/>
    <mergeCell ref="A7:A14"/>
    <mergeCell ref="O97:Q97"/>
    <mergeCell ref="O4:Q4"/>
    <mergeCell ref="K47:M47"/>
    <mergeCell ref="G47:I47"/>
    <mergeCell ref="C4:E4"/>
    <mergeCell ref="C77:E77"/>
    <mergeCell ref="G77:I77"/>
    <mergeCell ref="O47:Q47"/>
    <mergeCell ref="K77:M77"/>
    <mergeCell ref="A80:A87"/>
    <mergeCell ref="N135:Q135"/>
    <mergeCell ref="N117:Q134"/>
    <mergeCell ref="O77:Q77"/>
    <mergeCell ref="A1:B1"/>
    <mergeCell ref="J1:M1"/>
    <mergeCell ref="L2:M2"/>
    <mergeCell ref="C47:E47"/>
    <mergeCell ref="G4:I4"/>
    <mergeCell ref="K4:M4"/>
    <mergeCell ref="N2:O2"/>
    <mergeCell ref="A100:A107"/>
    <mergeCell ref="C1:G1"/>
    <mergeCell ref="C2:G2"/>
    <mergeCell ref="J2:K2"/>
    <mergeCell ref="H2:I2"/>
    <mergeCell ref="A50:A57"/>
    <mergeCell ref="C97:E97"/>
    <mergeCell ref="G97:I97"/>
    <mergeCell ref="J135:M135"/>
    <mergeCell ref="J117:M134"/>
    <mergeCell ref="F117:I134"/>
    <mergeCell ref="B135:E135"/>
    <mergeCell ref="B117:E134"/>
    <mergeCell ref="F135:I135"/>
  </mergeCells>
  <phoneticPr fontId="24"/>
  <hyperlinks>
    <hyperlink ref="A97" location="MOKUJI!R1C1" display="MOKUJI!R1C1" xr:uid="{00000000-0004-0000-1E00-000000000000}"/>
    <hyperlink ref="A77" location="MOKUJI!R1C1" display="MOKUJI!R1C1" xr:uid="{00000000-0004-0000-1E00-000001000000}"/>
    <hyperlink ref="A47" location="MOKUJI!R1C1" display="MOKUJI!R1C1" xr:uid="{00000000-0004-0000-1E00-000002000000}"/>
    <hyperlink ref="A4" location="MOKUJI!R1C1" display="MOKUJI!R1C1" xr:uid="{00000000-0004-0000-1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1191111111111117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30</v>
      </c>
      <c r="Z2" s="398" t="s">
        <v>1899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23</v>
      </c>
      <c r="S4" s="505" t="s">
        <v>1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361</v>
      </c>
      <c r="B6" s="351" t="s">
        <v>1265</v>
      </c>
      <c r="C6" s="248" t="s">
        <v>299</v>
      </c>
      <c r="D6" s="249">
        <v>150</v>
      </c>
      <c r="E6" s="250">
        <v>0</v>
      </c>
      <c r="F6" s="351" t="s">
        <v>1266</v>
      </c>
      <c r="G6" s="248" t="s">
        <v>2667</v>
      </c>
      <c r="H6" s="249">
        <v>60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1267</v>
      </c>
      <c r="O6" s="248" t="s">
        <v>2117</v>
      </c>
      <c r="P6" s="249">
        <v>50</v>
      </c>
      <c r="Q6" s="250">
        <v>0</v>
      </c>
      <c r="R6" s="317" t="s">
        <v>819</v>
      </c>
      <c r="S6" s="248" t="s">
        <v>301</v>
      </c>
      <c r="T6" s="249">
        <v>40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10</v>
      </c>
      <c r="B7" s="351" t="s">
        <v>1268</v>
      </c>
      <c r="C7" s="248" t="s">
        <v>300</v>
      </c>
      <c r="D7" s="249">
        <v>25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1269</v>
      </c>
      <c r="O7" s="248" t="s">
        <v>2365</v>
      </c>
      <c r="P7" s="249">
        <v>615</v>
      </c>
      <c r="Q7" s="250">
        <v>0</v>
      </c>
      <c r="R7" s="266" t="s">
        <v>820</v>
      </c>
      <c r="S7" s="248" t="s">
        <v>1865</v>
      </c>
      <c r="T7" s="249">
        <v>301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1270</v>
      </c>
      <c r="O8" s="248" t="s">
        <v>2118</v>
      </c>
      <c r="P8" s="249">
        <v>35</v>
      </c>
      <c r="Q8" s="250">
        <v>0</v>
      </c>
      <c r="R8" s="266" t="s">
        <v>821</v>
      </c>
      <c r="S8" s="248" t="s">
        <v>300</v>
      </c>
      <c r="T8" s="249">
        <v>98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1271</v>
      </c>
      <c r="O9" s="248" t="s">
        <v>2366</v>
      </c>
      <c r="P9" s="249">
        <v>995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 t="s">
        <v>1272</v>
      </c>
      <c r="O10" s="248" t="s">
        <v>2322</v>
      </c>
      <c r="P10" s="249">
        <v>235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 t="s">
        <v>1273</v>
      </c>
      <c r="O11" s="248" t="s">
        <v>2323</v>
      </c>
      <c r="P11" s="249">
        <v>505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51" t="s">
        <v>1274</v>
      </c>
      <c r="O12" s="248" t="s">
        <v>2119</v>
      </c>
      <c r="P12" s="249">
        <v>170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3279</v>
      </c>
      <c r="B45" s="254"/>
      <c r="C45" s="256" t="str">
        <f>IF(D45=0,"","計")</f>
        <v>計</v>
      </c>
      <c r="D45" s="257">
        <f>SUBTOTAL(9,D6:D44)</f>
        <v>175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2605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439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364</v>
      </c>
      <c r="B49" s="266" t="s">
        <v>765</v>
      </c>
      <c r="C49" s="248" t="s">
        <v>302</v>
      </c>
      <c r="D49" s="249">
        <v>40</v>
      </c>
      <c r="E49" s="250">
        <v>0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51" t="s">
        <v>1275</v>
      </c>
      <c r="O49" s="248" t="s">
        <v>2324</v>
      </c>
      <c r="P49" s="267">
        <v>925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11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51" t="s">
        <v>1276</v>
      </c>
      <c r="O50" s="248" t="s">
        <v>2367</v>
      </c>
      <c r="P50" s="267">
        <v>95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1060</v>
      </c>
      <c r="B75" s="275"/>
      <c r="C75" s="256" t="str">
        <f>IF(D75=0,"","計")</f>
        <v>計</v>
      </c>
      <c r="D75" s="271">
        <f>SUBTOTAL(9,D49:D74)</f>
        <v>40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1020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4339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MOKUJI!B35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桧山郡読売</v>
      </c>
      <c r="C151" s="310"/>
      <c r="D151" s="310"/>
      <c r="E151" s="310"/>
      <c r="F151" s="309" t="str">
        <f>IF(G4="","",CONCATENATE($A7,G4))</f>
        <v>桧山郡朝日</v>
      </c>
      <c r="G151" s="310"/>
      <c r="H151" s="310"/>
      <c r="I151" s="310"/>
      <c r="J151" s="309" t="str">
        <f>IF(K4="","",CONCATENATE($A7,K4))</f>
        <v>桧山郡毎日</v>
      </c>
      <c r="K151" s="310"/>
      <c r="L151" s="310"/>
      <c r="M151" s="310"/>
      <c r="N151" s="309" t="str">
        <f>IF(O4="","",CONCATENATE($A7,O4))</f>
        <v>桧山郡北海道</v>
      </c>
      <c r="O151" s="310"/>
      <c r="P151" s="310"/>
      <c r="Q151" s="310"/>
      <c r="R151" s="309" t="str">
        <f>IF(S4="","",CONCATENATE($A7,S4))</f>
        <v>桧山郡函館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爾志郡読売</v>
      </c>
      <c r="C153" s="313"/>
      <c r="D153" s="313"/>
      <c r="E153" s="313"/>
      <c r="F153" s="312" t="str">
        <f>IF(G47="","",CONCATENATE($A50,G47))</f>
        <v>爾志郡朝日</v>
      </c>
      <c r="G153" s="313"/>
      <c r="H153" s="313"/>
      <c r="I153" s="313"/>
      <c r="J153" s="312" t="str">
        <f>IF(K47="","",CONCATENATE($A50,K47))</f>
        <v>爾志郡毎日</v>
      </c>
      <c r="K153" s="313"/>
      <c r="L153" s="313"/>
      <c r="M153" s="313"/>
      <c r="N153" s="312" t="str">
        <f>IF(O47="","",CONCATENATE($A50,O47))</f>
        <v>爾志郡北海道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1:X1"/>
    <mergeCell ref="J1:M1"/>
    <mergeCell ref="S1:T1"/>
    <mergeCell ref="U1:V1"/>
    <mergeCell ref="N1:O1"/>
    <mergeCell ref="Q1:R1"/>
    <mergeCell ref="V136:Y136"/>
    <mergeCell ref="O47:Q47"/>
    <mergeCell ref="S47:U47"/>
    <mergeCell ref="W47:Y47"/>
    <mergeCell ref="O97:Q97"/>
    <mergeCell ref="S97:U97"/>
    <mergeCell ref="O77:Q77"/>
    <mergeCell ref="W77:Y77"/>
    <mergeCell ref="W97:Y97"/>
    <mergeCell ref="V117:Y134"/>
    <mergeCell ref="H1:I1"/>
    <mergeCell ref="B135:E135"/>
    <mergeCell ref="F135:I135"/>
    <mergeCell ref="G4:I4"/>
    <mergeCell ref="J2:K2"/>
    <mergeCell ref="A1:B1"/>
    <mergeCell ref="B117:E134"/>
    <mergeCell ref="C47:E47"/>
    <mergeCell ref="G77:I77"/>
    <mergeCell ref="H2:I2"/>
    <mergeCell ref="K4:M4"/>
    <mergeCell ref="A2:B2"/>
    <mergeCell ref="C1:G1"/>
    <mergeCell ref="A117:A124"/>
    <mergeCell ref="C2:G2"/>
    <mergeCell ref="C4:E4"/>
    <mergeCell ref="J135:M135"/>
    <mergeCell ref="J117:M134"/>
    <mergeCell ref="R2:X2"/>
    <mergeCell ref="R135:U135"/>
    <mergeCell ref="V135:Y135"/>
    <mergeCell ref="W4:Y4"/>
    <mergeCell ref="S4:U4"/>
    <mergeCell ref="N135:Q135"/>
    <mergeCell ref="N117:Q134"/>
    <mergeCell ref="S77:U77"/>
    <mergeCell ref="K97:M97"/>
    <mergeCell ref="L2:M2"/>
    <mergeCell ref="P2:Q2"/>
    <mergeCell ref="N2:O2"/>
    <mergeCell ref="O4:Q4"/>
    <mergeCell ref="R117:U134"/>
    <mergeCell ref="K77:M77"/>
    <mergeCell ref="A7:A14"/>
    <mergeCell ref="A50:A57"/>
    <mergeCell ref="G47:I47"/>
    <mergeCell ref="F117:I134"/>
    <mergeCell ref="K47:M47"/>
    <mergeCell ref="C97:E97"/>
    <mergeCell ref="G97:I97"/>
    <mergeCell ref="C77:E77"/>
    <mergeCell ref="A80:A87"/>
    <mergeCell ref="A100:A107"/>
  </mergeCells>
  <phoneticPr fontId="24"/>
  <hyperlinks>
    <hyperlink ref="A97" location="MOKUJI!R1C1" display="MOKUJI!R1C1" xr:uid="{00000000-0004-0000-1F00-000000000000}"/>
    <hyperlink ref="A77" location="MOKUJI!R1C1" display="MOKUJI!R1C1" xr:uid="{00000000-0004-0000-1F00-000001000000}"/>
    <hyperlink ref="A47" location="MOKUJI!R1C1" display="MOKUJI!R1C1" xr:uid="{00000000-0004-0000-1F00-000002000000}"/>
    <hyperlink ref="A4" location="MOKUJI!R1C1" display="MOKUJI!R1C1" xr:uid="{00000000-0004-0000-1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1191111111111117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31</v>
      </c>
      <c r="Z2" s="398" t="s">
        <v>1898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366</v>
      </c>
      <c r="B6" s="266"/>
      <c r="C6" s="248" t="s">
        <v>579</v>
      </c>
      <c r="D6" s="249" t="s">
        <v>579</v>
      </c>
      <c r="E6" s="250" t="s">
        <v>579</v>
      </c>
      <c r="F6" s="347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1277</v>
      </c>
      <c r="O6" s="248" t="s">
        <v>2157</v>
      </c>
      <c r="P6" s="249">
        <v>225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12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1278</v>
      </c>
      <c r="O7" s="248" t="s">
        <v>2368</v>
      </c>
      <c r="P7" s="249">
        <v>730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1279</v>
      </c>
      <c r="O8" s="248" t="s">
        <v>2369</v>
      </c>
      <c r="P8" s="249">
        <v>165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1280</v>
      </c>
      <c r="O9" s="248" t="s">
        <v>2158</v>
      </c>
      <c r="P9" s="249">
        <v>345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1281</v>
      </c>
      <c r="O10" s="248" t="s">
        <v>2282</v>
      </c>
      <c r="P10" s="249">
        <v>155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1620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1620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368</v>
      </c>
      <c r="B49" s="347" t="s">
        <v>1282</v>
      </c>
      <c r="C49" s="248" t="s">
        <v>2370</v>
      </c>
      <c r="D49" s="249">
        <v>160</v>
      </c>
      <c r="E49" s="250">
        <v>0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1283</v>
      </c>
      <c r="O49" s="248" t="s">
        <v>2120</v>
      </c>
      <c r="P49" s="267">
        <v>1115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13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266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1275</v>
      </c>
      <c r="B75" s="275"/>
      <c r="C75" s="256" t="str">
        <f>IF(D75=0,"","計")</f>
        <v>計</v>
      </c>
      <c r="D75" s="271">
        <f>SUBTOTAL(9,D49:D74)</f>
        <v>160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1115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 thickBo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338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367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9" t="s">
        <v>1284</v>
      </c>
      <c r="O79" s="340" t="s">
        <v>2408</v>
      </c>
      <c r="P79" s="346">
        <v>135</v>
      </c>
      <c r="Q79" s="250">
        <v>0</v>
      </c>
      <c r="R79" s="266"/>
      <c r="S79" s="248" t="s">
        <v>579</v>
      </c>
      <c r="T79" s="267" t="s">
        <v>579</v>
      </c>
      <c r="U79" s="250" t="s">
        <v>579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 thickBot="1">
      <c r="A80" s="508" t="s">
        <v>14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9" t="s">
        <v>1285</v>
      </c>
      <c r="O80" s="344" t="s">
        <v>303</v>
      </c>
      <c r="P80" s="346">
        <v>60</v>
      </c>
      <c r="Q80" s="250">
        <v>0</v>
      </c>
      <c r="R80" s="266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 t="s">
        <v>579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195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195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3090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MOKUJI!J6</f>
        <v>46266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久遠郡読売</v>
      </c>
      <c r="C151" s="310"/>
      <c r="D151" s="310"/>
      <c r="E151" s="310"/>
      <c r="F151" s="309" t="str">
        <f>IF(G4="","",CONCATENATE($A7,G4))</f>
        <v>久遠郡朝日</v>
      </c>
      <c r="G151" s="310"/>
      <c r="H151" s="310"/>
      <c r="I151" s="310"/>
      <c r="J151" s="309" t="str">
        <f>IF(K4="","",CONCATENATE($A7,K4))</f>
        <v>久遠郡毎日</v>
      </c>
      <c r="K151" s="310"/>
      <c r="L151" s="310"/>
      <c r="M151" s="310"/>
      <c r="N151" s="309" t="str">
        <f>IF(O4="","",CONCATENATE($A7,O4))</f>
        <v>久遠郡北海道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瀬棚郡読売</v>
      </c>
      <c r="C153" s="313"/>
      <c r="D153" s="313"/>
      <c r="E153" s="313"/>
      <c r="F153" s="312" t="str">
        <f>IF(G47="","",CONCATENATE($A50,G47))</f>
        <v>瀬棚郡朝日</v>
      </c>
      <c r="G153" s="313"/>
      <c r="H153" s="313"/>
      <c r="I153" s="313"/>
      <c r="J153" s="312" t="str">
        <f>IF(K47="","",CONCATENATE($A50,K47))</f>
        <v>瀬棚郡毎日</v>
      </c>
      <c r="K153" s="313"/>
      <c r="L153" s="313"/>
      <c r="M153" s="313"/>
      <c r="N153" s="312" t="str">
        <f>IF(O47="","",CONCATENATE($A50,O47))</f>
        <v>瀬棚郡北海道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奥尻郡読売</v>
      </c>
      <c r="C155" s="313"/>
      <c r="D155" s="313"/>
      <c r="E155" s="313"/>
      <c r="F155" s="312" t="str">
        <f>IF(G77="","",CONCATENATE($A80,G77))</f>
        <v>奥尻郡朝日</v>
      </c>
      <c r="G155" s="313"/>
      <c r="H155" s="313"/>
      <c r="I155" s="313"/>
      <c r="J155" s="312" t="str">
        <f>IF(K77="","",CONCATENATE($A80,K77))</f>
        <v>奥尻郡毎日</v>
      </c>
      <c r="K155" s="313"/>
      <c r="L155" s="313"/>
      <c r="M155" s="313"/>
      <c r="N155" s="312" t="str">
        <f>IF(O77="","",CONCATENATE($A80,O77))</f>
        <v>奥尻郡北海道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J135:M135"/>
    <mergeCell ref="W47:Y47"/>
    <mergeCell ref="S77:U77"/>
    <mergeCell ref="W77:Y77"/>
    <mergeCell ref="R117:U134"/>
    <mergeCell ref="V117:Y134"/>
    <mergeCell ref="R135:U135"/>
    <mergeCell ref="W97:Y97"/>
    <mergeCell ref="V135:Y135"/>
    <mergeCell ref="K77:M77"/>
    <mergeCell ref="K47:M47"/>
    <mergeCell ref="J117:M134"/>
    <mergeCell ref="K97:M97"/>
    <mergeCell ref="V136:Y136"/>
    <mergeCell ref="N135:Q135"/>
    <mergeCell ref="W4:Y4"/>
    <mergeCell ref="S97:U97"/>
    <mergeCell ref="S47:U47"/>
    <mergeCell ref="S4:U4"/>
    <mergeCell ref="O47:Q47"/>
    <mergeCell ref="O77:Q77"/>
    <mergeCell ref="O97:Q97"/>
    <mergeCell ref="O4:Q4"/>
    <mergeCell ref="N117:Q134"/>
    <mergeCell ref="P2:Q2"/>
    <mergeCell ref="N2:O2"/>
    <mergeCell ref="W1:X1"/>
    <mergeCell ref="U1:V1"/>
    <mergeCell ref="R2:X2"/>
    <mergeCell ref="S1:T1"/>
    <mergeCell ref="Q1:R1"/>
    <mergeCell ref="N1:O1"/>
    <mergeCell ref="A1:B1"/>
    <mergeCell ref="A50:A57"/>
    <mergeCell ref="A7:A14"/>
    <mergeCell ref="G47:I47"/>
    <mergeCell ref="C47:E47"/>
    <mergeCell ref="A2:B2"/>
    <mergeCell ref="C1:G1"/>
    <mergeCell ref="H1:I1"/>
    <mergeCell ref="C2:G2"/>
    <mergeCell ref="J2:K2"/>
    <mergeCell ref="J1:M1"/>
    <mergeCell ref="L2:M2"/>
    <mergeCell ref="G4:I4"/>
    <mergeCell ref="C4:E4"/>
    <mergeCell ref="H2:I2"/>
    <mergeCell ref="K4:M4"/>
    <mergeCell ref="F135:I135"/>
    <mergeCell ref="B117:E134"/>
    <mergeCell ref="B135:E135"/>
    <mergeCell ref="F117:I134"/>
    <mergeCell ref="C77:E77"/>
    <mergeCell ref="G77:I77"/>
    <mergeCell ref="A100:A107"/>
    <mergeCell ref="A80:A87"/>
    <mergeCell ref="C97:E97"/>
    <mergeCell ref="G97:I97"/>
    <mergeCell ref="A117:A124"/>
  </mergeCells>
  <phoneticPr fontId="24"/>
  <hyperlinks>
    <hyperlink ref="A97" location="MOKUJI!R1C1" display="MOKUJI!R1C1" xr:uid="{00000000-0004-0000-2000-000000000000}"/>
    <hyperlink ref="A77" location="MOKUJI!R1C1" display="MOKUJI!R1C1" xr:uid="{00000000-0004-0000-2000-000001000000}"/>
    <hyperlink ref="A47" location="MOKUJI!R1C1" display="MOKUJI!R1C1" xr:uid="{00000000-0004-0000-2000-000002000000}"/>
    <hyperlink ref="A4" location="MOKUJI!R1C1" display="MOKUJI!R1C1" xr:uid="{00000000-0004-0000-2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1191111111111114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632812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32</v>
      </c>
      <c r="Z2" s="398" t="s">
        <v>1897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204</v>
      </c>
      <c r="B6" s="351" t="s">
        <v>1286</v>
      </c>
      <c r="C6" s="248" t="s">
        <v>304</v>
      </c>
      <c r="D6" s="249">
        <v>170</v>
      </c>
      <c r="E6" s="250">
        <v>0</v>
      </c>
      <c r="F6" s="351" t="s">
        <v>1287</v>
      </c>
      <c r="G6" s="248" t="s">
        <v>2668</v>
      </c>
      <c r="H6" s="249">
        <v>70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1290</v>
      </c>
      <c r="O6" s="340" t="s">
        <v>2703</v>
      </c>
      <c r="P6" s="341">
        <v>3200</v>
      </c>
      <c r="Q6" s="250">
        <v>0</v>
      </c>
      <c r="R6" s="387"/>
      <c r="S6" s="401"/>
      <c r="T6" s="341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15</v>
      </c>
      <c r="B7" s="351" t="s">
        <v>1288</v>
      </c>
      <c r="C7" s="248" t="s">
        <v>306</v>
      </c>
      <c r="D7" s="249">
        <v>530</v>
      </c>
      <c r="E7" s="250">
        <v>0</v>
      </c>
      <c r="F7" s="351" t="s">
        <v>1289</v>
      </c>
      <c r="G7" s="248" t="s">
        <v>2669</v>
      </c>
      <c r="H7" s="249">
        <v>130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1292</v>
      </c>
      <c r="O7" s="343" t="s">
        <v>2704</v>
      </c>
      <c r="P7" s="341">
        <v>1490</v>
      </c>
      <c r="Q7" s="250">
        <v>0</v>
      </c>
      <c r="R7" s="387"/>
      <c r="S7" s="270"/>
      <c r="T7" s="341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51" t="s">
        <v>1291</v>
      </c>
      <c r="C8" s="248" t="s">
        <v>308</v>
      </c>
      <c r="D8" s="249">
        <v>310</v>
      </c>
      <c r="E8" s="250">
        <v>0</v>
      </c>
      <c r="F8" s="351" t="s">
        <v>2416</v>
      </c>
      <c r="G8" s="248" t="s">
        <v>2670</v>
      </c>
      <c r="H8" s="249">
        <v>50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1293</v>
      </c>
      <c r="O8" s="343" t="s">
        <v>2705</v>
      </c>
      <c r="P8" s="341">
        <v>3305</v>
      </c>
      <c r="Q8" s="250">
        <v>0</v>
      </c>
      <c r="R8" s="387"/>
      <c r="S8" s="270"/>
      <c r="T8" s="341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5" t="s">
        <v>757</v>
      </c>
      <c r="C9" s="248" t="s">
        <v>310</v>
      </c>
      <c r="D9" s="249">
        <v>240</v>
      </c>
      <c r="E9" s="250">
        <v>0</v>
      </c>
      <c r="F9" s="351" t="s">
        <v>1299</v>
      </c>
      <c r="G9" s="248" t="s">
        <v>2671</v>
      </c>
      <c r="H9" s="249">
        <v>130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1295</v>
      </c>
      <c r="O9" s="343" t="s">
        <v>2706</v>
      </c>
      <c r="P9" s="341">
        <v>2240</v>
      </c>
      <c r="Q9" s="250">
        <v>0</v>
      </c>
      <c r="R9" s="387"/>
      <c r="S9" s="270"/>
      <c r="T9" s="341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51" t="s">
        <v>1294</v>
      </c>
      <c r="C10" s="248" t="s">
        <v>312</v>
      </c>
      <c r="D10" s="249">
        <v>360</v>
      </c>
      <c r="E10" s="250">
        <v>0</v>
      </c>
      <c r="F10" s="351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1297</v>
      </c>
      <c r="O10" s="343" t="s">
        <v>2707</v>
      </c>
      <c r="P10" s="341">
        <v>3580</v>
      </c>
      <c r="Q10" s="250">
        <v>0</v>
      </c>
      <c r="R10" s="387"/>
      <c r="S10" s="270"/>
      <c r="T10" s="341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51" t="s">
        <v>1296</v>
      </c>
      <c r="C11" s="248" t="s">
        <v>309</v>
      </c>
      <c r="D11" s="249">
        <v>250</v>
      </c>
      <c r="E11" s="250">
        <v>0</v>
      </c>
      <c r="F11" s="351"/>
      <c r="G11" s="248" t="s">
        <v>579</v>
      </c>
      <c r="H11" s="249" t="s">
        <v>579</v>
      </c>
      <c r="I11" s="250" t="s">
        <v>579</v>
      </c>
      <c r="J11" s="351"/>
      <c r="K11" s="248" t="s">
        <v>579</v>
      </c>
      <c r="L11" s="249" t="s">
        <v>579</v>
      </c>
      <c r="M11" s="250" t="s">
        <v>579</v>
      </c>
      <c r="N11" s="351" t="s">
        <v>1300</v>
      </c>
      <c r="O11" s="343" t="s">
        <v>2417</v>
      </c>
      <c r="P11" s="341">
        <v>1865</v>
      </c>
      <c r="Q11" s="250">
        <v>0</v>
      </c>
      <c r="R11" s="387"/>
      <c r="S11" s="270"/>
      <c r="T11" s="341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51" t="s">
        <v>1298</v>
      </c>
      <c r="C12" s="248" t="s">
        <v>313</v>
      </c>
      <c r="D12" s="249">
        <v>145</v>
      </c>
      <c r="E12" s="250">
        <v>0</v>
      </c>
      <c r="F12" s="351"/>
      <c r="G12" s="248"/>
      <c r="H12" s="249"/>
      <c r="I12" s="250"/>
      <c r="J12" s="351"/>
      <c r="K12" s="248" t="s">
        <v>579</v>
      </c>
      <c r="L12" s="249" t="s">
        <v>579</v>
      </c>
      <c r="M12" s="250" t="s">
        <v>579</v>
      </c>
      <c r="N12" s="351" t="s">
        <v>1303</v>
      </c>
      <c r="O12" s="343" t="s">
        <v>2708</v>
      </c>
      <c r="P12" s="341">
        <v>3985</v>
      </c>
      <c r="Q12" s="250">
        <v>0</v>
      </c>
      <c r="R12" s="387"/>
      <c r="S12" s="270"/>
      <c r="T12" s="341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51" t="s">
        <v>1301</v>
      </c>
      <c r="C13" s="248" t="s">
        <v>311</v>
      </c>
      <c r="D13" s="249">
        <v>410</v>
      </c>
      <c r="E13" s="250">
        <v>0</v>
      </c>
      <c r="F13" s="351"/>
      <c r="G13" s="248"/>
      <c r="H13" s="249"/>
      <c r="I13" s="250"/>
      <c r="J13" s="351"/>
      <c r="K13" s="248" t="s">
        <v>579</v>
      </c>
      <c r="L13" s="249" t="s">
        <v>579</v>
      </c>
      <c r="M13" s="250" t="s">
        <v>579</v>
      </c>
      <c r="N13" s="351" t="s">
        <v>1305</v>
      </c>
      <c r="O13" s="343" t="s">
        <v>2418</v>
      </c>
      <c r="P13" s="341">
        <v>1830</v>
      </c>
      <c r="Q13" s="250">
        <v>0</v>
      </c>
      <c r="R13" s="387"/>
      <c r="S13" s="270"/>
      <c r="T13" s="341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51" t="s">
        <v>1302</v>
      </c>
      <c r="C14" s="248" t="s">
        <v>305</v>
      </c>
      <c r="D14" s="249">
        <v>220</v>
      </c>
      <c r="E14" s="250">
        <v>0</v>
      </c>
      <c r="F14" s="351"/>
      <c r="G14" s="248" t="s">
        <v>579</v>
      </c>
      <c r="H14" s="249" t="s">
        <v>579</v>
      </c>
      <c r="I14" s="250" t="s">
        <v>579</v>
      </c>
      <c r="J14" s="351"/>
      <c r="K14" s="248" t="s">
        <v>579</v>
      </c>
      <c r="L14" s="249" t="s">
        <v>579</v>
      </c>
      <c r="M14" s="250" t="s">
        <v>579</v>
      </c>
      <c r="N14" s="351" t="s">
        <v>1307</v>
      </c>
      <c r="O14" s="343" t="s">
        <v>2419</v>
      </c>
      <c r="P14" s="341">
        <v>2515</v>
      </c>
      <c r="Q14" s="250">
        <v>0</v>
      </c>
      <c r="R14" s="387"/>
      <c r="S14" s="270"/>
      <c r="T14" s="341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351" t="s">
        <v>1304</v>
      </c>
      <c r="C15" s="248" t="s">
        <v>307</v>
      </c>
      <c r="D15" s="249">
        <v>490</v>
      </c>
      <c r="E15" s="250">
        <v>0</v>
      </c>
      <c r="F15" s="351"/>
      <c r="G15" s="248" t="s">
        <v>579</v>
      </c>
      <c r="H15" s="249" t="s">
        <v>579</v>
      </c>
      <c r="I15" s="250" t="s">
        <v>579</v>
      </c>
      <c r="J15" s="351"/>
      <c r="K15" s="248" t="s">
        <v>579</v>
      </c>
      <c r="L15" s="249" t="s">
        <v>579</v>
      </c>
      <c r="M15" s="250" t="s">
        <v>579</v>
      </c>
      <c r="N15" s="351" t="s">
        <v>1309</v>
      </c>
      <c r="O15" s="343" t="s">
        <v>2420</v>
      </c>
      <c r="P15" s="341">
        <v>3030</v>
      </c>
      <c r="Q15" s="250">
        <v>0</v>
      </c>
      <c r="R15" s="387"/>
      <c r="S15" s="270"/>
      <c r="T15" s="341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351" t="s">
        <v>1306</v>
      </c>
      <c r="C16" s="248" t="s">
        <v>2371</v>
      </c>
      <c r="D16" s="249">
        <v>380</v>
      </c>
      <c r="E16" s="250">
        <v>0</v>
      </c>
      <c r="F16" s="351"/>
      <c r="G16" s="248" t="s">
        <v>579</v>
      </c>
      <c r="H16" s="249" t="s">
        <v>579</v>
      </c>
      <c r="I16" s="250" t="s">
        <v>579</v>
      </c>
      <c r="J16" s="351"/>
      <c r="K16" s="248" t="s">
        <v>579</v>
      </c>
      <c r="L16" s="249" t="s">
        <v>579</v>
      </c>
      <c r="M16" s="250" t="s">
        <v>579</v>
      </c>
      <c r="N16" s="351" t="s">
        <v>1311</v>
      </c>
      <c r="O16" s="343" t="s">
        <v>2709</v>
      </c>
      <c r="P16" s="341">
        <v>2125</v>
      </c>
      <c r="Q16" s="250">
        <v>0</v>
      </c>
      <c r="R16" s="387"/>
      <c r="S16" s="270"/>
      <c r="T16" s="341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351" t="s">
        <v>1308</v>
      </c>
      <c r="C17" s="248" t="s">
        <v>314</v>
      </c>
      <c r="D17" s="249">
        <v>160</v>
      </c>
      <c r="E17" s="250">
        <v>0</v>
      </c>
      <c r="F17" s="351"/>
      <c r="G17" s="248" t="s">
        <v>579</v>
      </c>
      <c r="H17" s="249" t="s">
        <v>579</v>
      </c>
      <c r="I17" s="250" t="s">
        <v>579</v>
      </c>
      <c r="J17" s="351"/>
      <c r="K17" s="248" t="s">
        <v>579</v>
      </c>
      <c r="L17" s="249" t="s">
        <v>579</v>
      </c>
      <c r="M17" s="250" t="s">
        <v>579</v>
      </c>
      <c r="N17" s="351" t="s">
        <v>1313</v>
      </c>
      <c r="O17" s="343" t="s">
        <v>2710</v>
      </c>
      <c r="P17" s="341">
        <v>4005</v>
      </c>
      <c r="Q17" s="250">
        <v>0</v>
      </c>
      <c r="R17" s="387"/>
      <c r="S17" s="270"/>
      <c r="T17" s="341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351" t="s">
        <v>1310</v>
      </c>
      <c r="C18" s="248" t="s">
        <v>2372</v>
      </c>
      <c r="D18" s="249">
        <v>550</v>
      </c>
      <c r="E18" s="250">
        <v>0</v>
      </c>
      <c r="F18" s="351"/>
      <c r="G18" s="248" t="s">
        <v>579</v>
      </c>
      <c r="H18" s="249" t="s">
        <v>579</v>
      </c>
      <c r="I18" s="250" t="s">
        <v>579</v>
      </c>
      <c r="J18" s="351"/>
      <c r="K18" s="248" t="s">
        <v>579</v>
      </c>
      <c r="L18" s="249" t="s">
        <v>579</v>
      </c>
      <c r="M18" s="250" t="s">
        <v>579</v>
      </c>
      <c r="N18" s="351" t="s">
        <v>1316</v>
      </c>
      <c r="O18" s="343" t="s">
        <v>2421</v>
      </c>
      <c r="P18" s="341">
        <v>2855</v>
      </c>
      <c r="Q18" s="250">
        <v>0</v>
      </c>
      <c r="R18" s="387"/>
      <c r="S18" s="270"/>
      <c r="T18" s="341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351" t="s">
        <v>1312</v>
      </c>
      <c r="C19" s="248" t="s">
        <v>315</v>
      </c>
      <c r="D19" s="249">
        <v>10</v>
      </c>
      <c r="E19" s="250">
        <v>0</v>
      </c>
      <c r="F19" s="351"/>
      <c r="G19" s="248" t="s">
        <v>579</v>
      </c>
      <c r="H19" s="249" t="s">
        <v>579</v>
      </c>
      <c r="I19" s="250" t="s">
        <v>579</v>
      </c>
      <c r="J19" s="351"/>
      <c r="K19" s="248" t="s">
        <v>579</v>
      </c>
      <c r="L19" s="249" t="s">
        <v>579</v>
      </c>
      <c r="M19" s="250" t="s">
        <v>579</v>
      </c>
      <c r="N19" s="351" t="s">
        <v>1317</v>
      </c>
      <c r="O19" s="343" t="s">
        <v>2422</v>
      </c>
      <c r="P19" s="341">
        <v>5020</v>
      </c>
      <c r="Q19" s="250">
        <v>0</v>
      </c>
      <c r="R19" s="387"/>
      <c r="S19" s="270"/>
      <c r="T19" s="341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351" t="s">
        <v>1314</v>
      </c>
      <c r="C20" s="248" t="s">
        <v>316</v>
      </c>
      <c r="D20" s="249">
        <v>15</v>
      </c>
      <c r="E20" s="250">
        <v>0</v>
      </c>
      <c r="F20" s="351"/>
      <c r="G20" s="248" t="s">
        <v>579</v>
      </c>
      <c r="H20" s="249" t="s">
        <v>579</v>
      </c>
      <c r="I20" s="250">
        <v>0</v>
      </c>
      <c r="J20" s="351"/>
      <c r="K20" s="248" t="s">
        <v>579</v>
      </c>
      <c r="L20" s="249" t="s">
        <v>579</v>
      </c>
      <c r="M20" s="250" t="s">
        <v>579</v>
      </c>
      <c r="N20" s="351" t="s">
        <v>1318</v>
      </c>
      <c r="O20" s="343" t="s">
        <v>2711</v>
      </c>
      <c r="P20" s="341">
        <v>2910</v>
      </c>
      <c r="Q20" s="250">
        <v>0</v>
      </c>
      <c r="R20" s="387"/>
      <c r="S20" s="270"/>
      <c r="T20" s="341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351" t="s">
        <v>1315</v>
      </c>
      <c r="C21" s="248" t="s">
        <v>317</v>
      </c>
      <c r="D21" s="249">
        <v>70</v>
      </c>
      <c r="E21" s="250">
        <v>0</v>
      </c>
      <c r="F21" s="351"/>
      <c r="G21" s="248" t="s">
        <v>579</v>
      </c>
      <c r="H21" s="249" t="s">
        <v>579</v>
      </c>
      <c r="I21" s="250" t="s">
        <v>579</v>
      </c>
      <c r="J21" s="351"/>
      <c r="K21" s="248" t="s">
        <v>579</v>
      </c>
      <c r="L21" s="249" t="s">
        <v>579</v>
      </c>
      <c r="M21" s="250" t="s">
        <v>579</v>
      </c>
      <c r="N21" s="351" t="s">
        <v>1319</v>
      </c>
      <c r="O21" s="343" t="s">
        <v>2423</v>
      </c>
      <c r="P21" s="341">
        <v>2785</v>
      </c>
      <c r="Q21" s="250">
        <v>0</v>
      </c>
      <c r="R21" s="387"/>
      <c r="S21" s="270"/>
      <c r="T21" s="341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351"/>
      <c r="G22" s="248" t="s">
        <v>579</v>
      </c>
      <c r="H22" s="249" t="s">
        <v>579</v>
      </c>
      <c r="I22" s="250" t="s">
        <v>579</v>
      </c>
      <c r="J22" s="351"/>
      <c r="K22" s="248" t="s">
        <v>579</v>
      </c>
      <c r="L22" s="249" t="s">
        <v>579</v>
      </c>
      <c r="M22" s="250" t="s">
        <v>579</v>
      </c>
      <c r="N22" s="351" t="s">
        <v>1320</v>
      </c>
      <c r="O22" s="343" t="s">
        <v>2712</v>
      </c>
      <c r="P22" s="341">
        <v>2305</v>
      </c>
      <c r="Q22" s="250">
        <v>0</v>
      </c>
      <c r="R22" s="387"/>
      <c r="S22" s="270"/>
      <c r="T22" s="341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>
        <v>0</v>
      </c>
      <c r="F23" s="351"/>
      <c r="G23" s="248" t="s">
        <v>579</v>
      </c>
      <c r="H23" s="249" t="s">
        <v>579</v>
      </c>
      <c r="I23" s="250" t="s">
        <v>579</v>
      </c>
      <c r="J23" s="351"/>
      <c r="K23" s="248" t="s">
        <v>579</v>
      </c>
      <c r="L23" s="249" t="s">
        <v>579</v>
      </c>
      <c r="M23" s="250" t="s">
        <v>579</v>
      </c>
      <c r="N23" s="351" t="s">
        <v>1321</v>
      </c>
      <c r="O23" s="343" t="s">
        <v>2424</v>
      </c>
      <c r="P23" s="341">
        <v>1920</v>
      </c>
      <c r="Q23" s="250">
        <v>0</v>
      </c>
      <c r="R23" s="387"/>
      <c r="S23" s="270"/>
      <c r="T23" s="341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351"/>
      <c r="G24" s="248" t="s">
        <v>579</v>
      </c>
      <c r="H24" s="249" t="s">
        <v>579</v>
      </c>
      <c r="I24" s="250" t="s">
        <v>579</v>
      </c>
      <c r="J24" s="351"/>
      <c r="K24" s="248" t="s">
        <v>579</v>
      </c>
      <c r="L24" s="249" t="s">
        <v>579</v>
      </c>
      <c r="M24" s="250" t="s">
        <v>579</v>
      </c>
      <c r="N24" s="351" t="s">
        <v>1322</v>
      </c>
      <c r="O24" s="343" t="s">
        <v>2425</v>
      </c>
      <c r="P24" s="341">
        <v>2200</v>
      </c>
      <c r="Q24" s="250">
        <v>0</v>
      </c>
      <c r="R24" s="387"/>
      <c r="S24" s="270"/>
      <c r="T24" s="341"/>
      <c r="U24" s="250"/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351"/>
      <c r="K25" s="248" t="s">
        <v>579</v>
      </c>
      <c r="L25" s="249" t="s">
        <v>579</v>
      </c>
      <c r="M25" s="250" t="s">
        <v>579</v>
      </c>
      <c r="N25" s="351" t="s">
        <v>1323</v>
      </c>
      <c r="O25" s="343" t="s">
        <v>2426</v>
      </c>
      <c r="P25" s="341">
        <v>2145</v>
      </c>
      <c r="Q25" s="250">
        <v>0</v>
      </c>
      <c r="R25" s="387"/>
      <c r="S25" s="270"/>
      <c r="T25" s="341"/>
      <c r="U25" s="250"/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351"/>
      <c r="K26" s="248" t="s">
        <v>579</v>
      </c>
      <c r="L26" s="249" t="s">
        <v>579</v>
      </c>
      <c r="M26" s="250" t="s">
        <v>579</v>
      </c>
      <c r="N26" s="351" t="s">
        <v>1324</v>
      </c>
      <c r="O26" s="343" t="s">
        <v>2427</v>
      </c>
      <c r="P26" s="341">
        <v>2640</v>
      </c>
      <c r="Q26" s="250">
        <v>0</v>
      </c>
      <c r="R26" s="387"/>
      <c r="S26" s="270"/>
      <c r="T26" s="341"/>
      <c r="U26" s="250"/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 thickBo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351"/>
      <c r="K27" s="248" t="s">
        <v>579</v>
      </c>
      <c r="L27" s="249" t="s">
        <v>579</v>
      </c>
      <c r="M27" s="250" t="s">
        <v>579</v>
      </c>
      <c r="N27" s="351" t="s">
        <v>1325</v>
      </c>
      <c r="O27" s="372" t="s">
        <v>2428</v>
      </c>
      <c r="P27" s="341">
        <v>1065</v>
      </c>
      <c r="Q27" s="250">
        <v>0</v>
      </c>
      <c r="R27" s="387"/>
      <c r="S27" s="270"/>
      <c r="T27" s="341"/>
      <c r="U27" s="250"/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351"/>
      <c r="K28" s="248" t="s">
        <v>579</v>
      </c>
      <c r="L28" s="249" t="s">
        <v>579</v>
      </c>
      <c r="M28" s="250" t="s">
        <v>579</v>
      </c>
      <c r="N28" s="387"/>
      <c r="O28" s="345" t="s">
        <v>579</v>
      </c>
      <c r="P28" s="341" t="s">
        <v>579</v>
      </c>
      <c r="Q28" s="250">
        <v>0</v>
      </c>
      <c r="R28" s="387"/>
      <c r="S28" s="248" t="s">
        <v>579</v>
      </c>
      <c r="T28" s="341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351"/>
      <c r="K29" s="248"/>
      <c r="L29" s="249"/>
      <c r="M29" s="250"/>
      <c r="N29" s="387"/>
      <c r="O29" s="270" t="s">
        <v>579</v>
      </c>
      <c r="P29" s="341" t="s">
        <v>579</v>
      </c>
      <c r="Q29" s="250">
        <v>0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351"/>
      <c r="K30" s="248" t="s">
        <v>579</v>
      </c>
      <c r="L30" s="249" t="s">
        <v>579</v>
      </c>
      <c r="M30" s="250" t="s">
        <v>579</v>
      </c>
      <c r="N30" s="387"/>
      <c r="O30" s="270" t="s">
        <v>579</v>
      </c>
      <c r="P30" s="341" t="s">
        <v>579</v>
      </c>
      <c r="Q30" s="250">
        <v>0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351"/>
      <c r="K31" s="248" t="s">
        <v>579</v>
      </c>
      <c r="L31" s="249" t="s">
        <v>579</v>
      </c>
      <c r="M31" s="250" t="s">
        <v>579</v>
      </c>
      <c r="N31" s="387"/>
      <c r="O31" s="431" t="s">
        <v>579</v>
      </c>
      <c r="P31" s="341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351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351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63705</v>
      </c>
      <c r="B45" s="254"/>
      <c r="C45" s="256" t="str">
        <f>IF(D45=0,"","計")</f>
        <v>計</v>
      </c>
      <c r="D45" s="257">
        <f>SUBTOTAL(9,D6:D44)</f>
        <v>4310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380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59015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63705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MOKUJI!J7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旭川市読売</v>
      </c>
      <c r="C151" s="310"/>
      <c r="D151" s="310"/>
      <c r="E151" s="310"/>
      <c r="F151" s="309" t="str">
        <f>IF(G4="","",CONCATENATE($A7,G4))</f>
        <v>旭川市朝日</v>
      </c>
      <c r="G151" s="310"/>
      <c r="H151" s="310"/>
      <c r="I151" s="310"/>
      <c r="J151" s="309" t="str">
        <f>IF(K4="","",CONCATENATE($A7,K4))</f>
        <v>旭川市毎日</v>
      </c>
      <c r="K151" s="310"/>
      <c r="L151" s="310"/>
      <c r="M151" s="310"/>
      <c r="N151" s="309" t="str">
        <f>IF(O4="","",CONCATENATE($A7,O4))</f>
        <v>旭川市北海道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2100-000000000000}"/>
    <hyperlink ref="A77" location="MOKUJI!R1C1" display="MOKUJI!R1C1" xr:uid="{00000000-0004-0000-2100-000001000000}"/>
    <hyperlink ref="A47" location="MOKUJI!R1C1" display="MOKUJI!R1C1" xr:uid="{00000000-0004-0000-2100-000002000000}"/>
    <hyperlink ref="A4" location="MOKUJI!R1C1" display="MOKUJI!R1C1" xr:uid="{00000000-0004-0000-2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119111111111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33</v>
      </c>
      <c r="Z2" s="398" t="s">
        <v>1896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21</v>
      </c>
      <c r="W4" s="505" t="s">
        <v>16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220</v>
      </c>
      <c r="B6" s="351" t="s">
        <v>1326</v>
      </c>
      <c r="C6" s="248" t="s">
        <v>2384</v>
      </c>
      <c r="D6" s="249">
        <v>1150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51" t="s">
        <v>1329</v>
      </c>
      <c r="O6" s="248" t="s">
        <v>2500</v>
      </c>
      <c r="P6" s="249">
        <v>2530</v>
      </c>
      <c r="Q6" s="250">
        <v>0</v>
      </c>
      <c r="R6" s="351"/>
      <c r="S6" s="248"/>
      <c r="T6" s="249"/>
      <c r="U6" s="250"/>
      <c r="V6" s="351" t="s">
        <v>1327</v>
      </c>
      <c r="W6" s="248" t="s">
        <v>318</v>
      </c>
      <c r="X6" s="249">
        <v>3970</v>
      </c>
      <c r="Y6" s="250">
        <v>0</v>
      </c>
    </row>
    <row r="7" spans="1:26" s="252" customFormat="1" ht="12.75" customHeight="1">
      <c r="A7" s="508" t="s">
        <v>17</v>
      </c>
      <c r="B7" s="351" t="s">
        <v>1328</v>
      </c>
      <c r="C7" s="248" t="s">
        <v>319</v>
      </c>
      <c r="D7" s="249">
        <v>20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51" t="s">
        <v>1335</v>
      </c>
      <c r="O7" s="248" t="s">
        <v>2235</v>
      </c>
      <c r="P7" s="249">
        <v>185</v>
      </c>
      <c r="Q7" s="250">
        <v>0</v>
      </c>
      <c r="R7" s="351"/>
      <c r="S7" s="248"/>
      <c r="T7" s="249"/>
      <c r="U7" s="250"/>
      <c r="V7" s="351" t="s">
        <v>1330</v>
      </c>
      <c r="W7" s="248" t="s">
        <v>320</v>
      </c>
      <c r="X7" s="249">
        <v>140</v>
      </c>
      <c r="Y7" s="250">
        <v>0</v>
      </c>
    </row>
    <row r="8" spans="1:26" s="252" customFormat="1" ht="12.75" customHeight="1">
      <c r="A8" s="508"/>
      <c r="B8" s="351" t="s">
        <v>1331</v>
      </c>
      <c r="C8" s="248" t="s">
        <v>321</v>
      </c>
      <c r="D8" s="249">
        <v>45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51" t="s">
        <v>1337</v>
      </c>
      <c r="O8" s="248" t="s">
        <v>2236</v>
      </c>
      <c r="P8" s="249">
        <v>305</v>
      </c>
      <c r="Q8" s="250">
        <v>0</v>
      </c>
      <c r="R8" s="351"/>
      <c r="S8" s="248"/>
      <c r="T8" s="249"/>
      <c r="U8" s="250"/>
      <c r="V8" s="351" t="s">
        <v>1332</v>
      </c>
      <c r="W8" s="248" t="s">
        <v>319</v>
      </c>
      <c r="X8" s="249">
        <v>50</v>
      </c>
      <c r="Y8" s="250">
        <v>0</v>
      </c>
    </row>
    <row r="9" spans="1:26" s="252" customFormat="1" ht="12.75" customHeight="1">
      <c r="A9" s="508"/>
      <c r="B9" s="385" t="s">
        <v>758</v>
      </c>
      <c r="C9" s="248" t="s">
        <v>320</v>
      </c>
      <c r="D9" s="249">
        <v>35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/>
      <c r="O9" s="248" t="s">
        <v>579</v>
      </c>
      <c r="P9" s="249" t="s">
        <v>579</v>
      </c>
      <c r="Q9" s="250" t="s">
        <v>579</v>
      </c>
      <c r="R9" s="351"/>
      <c r="S9" s="248"/>
      <c r="T9" s="249"/>
      <c r="U9" s="250"/>
      <c r="V9" s="351" t="s">
        <v>1333</v>
      </c>
      <c r="W9" s="248" t="s">
        <v>321</v>
      </c>
      <c r="X9" s="249">
        <v>170</v>
      </c>
      <c r="Y9" s="250">
        <v>0</v>
      </c>
    </row>
    <row r="10" spans="1:26" s="252" customFormat="1" ht="12.75" customHeight="1">
      <c r="A10" s="508"/>
      <c r="B10" s="351" t="s">
        <v>1334</v>
      </c>
      <c r="C10" s="248" t="s">
        <v>322</v>
      </c>
      <c r="D10" s="249">
        <v>25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/>
      <c r="O10" s="248" t="s">
        <v>579</v>
      </c>
      <c r="P10" s="249" t="s">
        <v>579</v>
      </c>
      <c r="Q10" s="250">
        <v>0</v>
      </c>
      <c r="R10" s="351"/>
      <c r="S10" s="248"/>
      <c r="T10" s="249"/>
      <c r="U10" s="250"/>
      <c r="V10" s="351" t="s">
        <v>1336</v>
      </c>
      <c r="W10" s="248" t="s">
        <v>573</v>
      </c>
      <c r="X10" s="249">
        <v>230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/>
      <c r="O11" s="248" t="s">
        <v>579</v>
      </c>
      <c r="P11" s="249" t="s">
        <v>579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>
        <v>0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/>
      <c r="T22" s="249"/>
      <c r="U22" s="250"/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/>
      <c r="T23" s="249"/>
      <c r="U23" s="250"/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8855</v>
      </c>
      <c r="B45" s="254"/>
      <c r="C45" s="256" t="str">
        <f>IF(D45=0,"","計")</f>
        <v>計</v>
      </c>
      <c r="D45" s="257">
        <f>SUBTOTAL(9,D6:D44)</f>
        <v>1275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3020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4560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221</v>
      </c>
      <c r="B49" s="351" t="s">
        <v>1338</v>
      </c>
      <c r="C49" s="248" t="s">
        <v>323</v>
      </c>
      <c r="D49" s="249">
        <v>730</v>
      </c>
      <c r="E49" s="250">
        <v>0</v>
      </c>
      <c r="F49" s="351" t="s">
        <v>1339</v>
      </c>
      <c r="G49" s="248" t="s">
        <v>2672</v>
      </c>
      <c r="H49" s="249">
        <v>140</v>
      </c>
      <c r="I49" s="250">
        <v>0</v>
      </c>
      <c r="J49" s="351"/>
      <c r="K49" s="248" t="s">
        <v>579</v>
      </c>
      <c r="L49" s="267" t="s">
        <v>579</v>
      </c>
      <c r="M49" s="250" t="s">
        <v>579</v>
      </c>
      <c r="N49" s="351" t="s">
        <v>1341</v>
      </c>
      <c r="O49" s="248" t="s">
        <v>2501</v>
      </c>
      <c r="P49" s="267">
        <v>3310</v>
      </c>
      <c r="Q49" s="250">
        <v>0</v>
      </c>
      <c r="R49" s="351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18</v>
      </c>
      <c r="B50" s="351" t="s">
        <v>1340</v>
      </c>
      <c r="C50" s="248" t="s">
        <v>324</v>
      </c>
      <c r="D50" s="249">
        <v>85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351"/>
      <c r="K50" s="248" t="s">
        <v>579</v>
      </c>
      <c r="L50" s="267" t="s">
        <v>579</v>
      </c>
      <c r="M50" s="250" t="s">
        <v>579</v>
      </c>
      <c r="N50" s="351" t="s">
        <v>1342</v>
      </c>
      <c r="O50" s="248" t="s">
        <v>2502</v>
      </c>
      <c r="P50" s="267">
        <v>730</v>
      </c>
      <c r="Q50" s="250">
        <v>0</v>
      </c>
      <c r="R50" s="351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>
        <v>0</v>
      </c>
      <c r="J51" s="351"/>
      <c r="K51" s="248" t="s">
        <v>579</v>
      </c>
      <c r="L51" s="267" t="s">
        <v>579</v>
      </c>
      <c r="M51" s="250" t="s">
        <v>579</v>
      </c>
      <c r="N51" s="351"/>
      <c r="O51" s="248" t="s">
        <v>579</v>
      </c>
      <c r="P51" s="267" t="s">
        <v>579</v>
      </c>
      <c r="Q51" s="250" t="s">
        <v>579</v>
      </c>
      <c r="R51" s="351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4995</v>
      </c>
      <c r="B75" s="275"/>
      <c r="C75" s="256" t="str">
        <f>IF(D75=0,"","計")</f>
        <v>計</v>
      </c>
      <c r="D75" s="271">
        <f>SUBTOTAL(9,D49:D74)</f>
        <v>815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140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4040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229</v>
      </c>
      <c r="B79" s="351" t="s">
        <v>1343</v>
      </c>
      <c r="C79" s="248" t="s">
        <v>2385</v>
      </c>
      <c r="D79" s="267">
        <v>280</v>
      </c>
      <c r="E79" s="250">
        <v>0</v>
      </c>
      <c r="F79" s="351"/>
      <c r="G79" s="248" t="s">
        <v>579</v>
      </c>
      <c r="H79" s="267" t="s">
        <v>579</v>
      </c>
      <c r="I79" s="250" t="s">
        <v>579</v>
      </c>
      <c r="J79" s="351"/>
      <c r="K79" s="248" t="s">
        <v>579</v>
      </c>
      <c r="L79" s="267" t="s">
        <v>579</v>
      </c>
      <c r="M79" s="250" t="s">
        <v>579</v>
      </c>
      <c r="N79" s="351" t="s">
        <v>1344</v>
      </c>
      <c r="O79" s="248" t="s">
        <v>2503</v>
      </c>
      <c r="P79" s="267">
        <v>3715</v>
      </c>
      <c r="Q79" s="250">
        <v>0</v>
      </c>
      <c r="R79" s="351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19</v>
      </c>
      <c r="B80" s="351" t="s">
        <v>1345</v>
      </c>
      <c r="C80" s="248" t="s">
        <v>325</v>
      </c>
      <c r="D80" s="267">
        <v>15</v>
      </c>
      <c r="E80" s="250">
        <v>0</v>
      </c>
      <c r="F80" s="351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51" t="s">
        <v>1346</v>
      </c>
      <c r="O80" s="248" t="s">
        <v>2398</v>
      </c>
      <c r="P80" s="267">
        <v>405</v>
      </c>
      <c r="Q80" s="250">
        <v>0</v>
      </c>
      <c r="R80" s="351"/>
      <c r="S80" s="248"/>
      <c r="T80" s="267"/>
      <c r="U80" s="250"/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51" t="s">
        <v>1347</v>
      </c>
      <c r="O81" s="248" t="s">
        <v>2373</v>
      </c>
      <c r="P81" s="267">
        <v>150</v>
      </c>
      <c r="Q81" s="250">
        <v>0</v>
      </c>
      <c r="R81" s="266"/>
      <c r="S81" s="248"/>
      <c r="T81" s="267"/>
      <c r="U81" s="250"/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/>
      <c r="T82" s="267"/>
      <c r="U82" s="250"/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/>
      <c r="T83" s="267"/>
      <c r="U83" s="250"/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/>
      <c r="T84" s="267"/>
      <c r="U84" s="250"/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76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4565</v>
      </c>
      <c r="B95" s="289"/>
      <c r="C95" s="256" t="str">
        <f>IF(D95=0,"","計")</f>
        <v>計</v>
      </c>
      <c r="D95" s="271">
        <f>SUBTOTAL(9,D79:D94)</f>
        <v>295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4270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18415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MOKUJI!J8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士別市読売</v>
      </c>
      <c r="C151" s="310"/>
      <c r="D151" s="310"/>
      <c r="E151" s="310"/>
      <c r="F151" s="309" t="str">
        <f>IF(G4="","",CONCATENATE($A7,G4))</f>
        <v>士別市朝日</v>
      </c>
      <c r="G151" s="310"/>
      <c r="H151" s="310"/>
      <c r="I151" s="310"/>
      <c r="J151" s="309" t="str">
        <f>IF(K4="","",CONCATENATE($A7,K4))</f>
        <v>士別市毎日</v>
      </c>
      <c r="K151" s="310"/>
      <c r="L151" s="310"/>
      <c r="M151" s="310"/>
      <c r="N151" s="309" t="str">
        <f>IF(O4="","",CONCATENATE($A7,O4))</f>
        <v>士別市北海道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士別市道北日報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名寄市読売</v>
      </c>
      <c r="C153" s="313"/>
      <c r="D153" s="313"/>
      <c r="E153" s="313"/>
      <c r="F153" s="312" t="str">
        <f>IF(G47="","",CONCATENATE($A50,G47))</f>
        <v>名寄市朝日</v>
      </c>
      <c r="G153" s="313"/>
      <c r="H153" s="313"/>
      <c r="I153" s="313"/>
      <c r="J153" s="312" t="str">
        <f>IF(K47="","",CONCATENATE($A50,K47))</f>
        <v>名寄市毎日</v>
      </c>
      <c r="K153" s="313"/>
      <c r="L153" s="313"/>
      <c r="M153" s="313"/>
      <c r="N153" s="312" t="str">
        <f>IF(O47="","",CONCATENATE($A50,O47))</f>
        <v>名寄市北海道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富良野市読売</v>
      </c>
      <c r="C155" s="313"/>
      <c r="D155" s="313"/>
      <c r="E155" s="313"/>
      <c r="F155" s="312" t="str">
        <f>IF(G77="","",CONCATENATE($A80,G77))</f>
        <v>富良野市朝日</v>
      </c>
      <c r="G155" s="313"/>
      <c r="H155" s="313"/>
      <c r="I155" s="313"/>
      <c r="J155" s="312" t="str">
        <f>IF(K77="","",CONCATENATE($A80,K77))</f>
        <v>富良野市毎日</v>
      </c>
      <c r="K155" s="313"/>
      <c r="L155" s="313"/>
      <c r="M155" s="313"/>
      <c r="N155" s="312" t="str">
        <f>IF(O77="","",CONCATENATE($A80,O77))</f>
        <v>富良野市北海道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S77:U77"/>
    <mergeCell ref="O77:Q77"/>
    <mergeCell ref="J117:M134"/>
    <mergeCell ref="N135:Q135"/>
    <mergeCell ref="R135:U135"/>
    <mergeCell ref="S97:U97"/>
    <mergeCell ref="W77:Y77"/>
    <mergeCell ref="W97:Y97"/>
    <mergeCell ref="O97:Q97"/>
    <mergeCell ref="K97:M97"/>
    <mergeCell ref="V135:Y135"/>
    <mergeCell ref="K77:M77"/>
    <mergeCell ref="V117:Y134"/>
    <mergeCell ref="R117:U134"/>
    <mergeCell ref="J135:M135"/>
    <mergeCell ref="W1:X1"/>
    <mergeCell ref="R2:X2"/>
    <mergeCell ref="G47:I47"/>
    <mergeCell ref="U1:V1"/>
    <mergeCell ref="S1:T1"/>
    <mergeCell ref="S47:U47"/>
    <mergeCell ref="W4:Y4"/>
    <mergeCell ref="W47:Y47"/>
    <mergeCell ref="S4:U4"/>
    <mergeCell ref="N1:O1"/>
    <mergeCell ref="K47:M47"/>
    <mergeCell ref="N117:Q134"/>
    <mergeCell ref="A1:B1"/>
    <mergeCell ref="C47:E47"/>
    <mergeCell ref="K4:M4"/>
    <mergeCell ref="O4:Q4"/>
    <mergeCell ref="Q1:R1"/>
    <mergeCell ref="L2:M2"/>
    <mergeCell ref="H1:I1"/>
    <mergeCell ref="J1:M1"/>
    <mergeCell ref="N2:O2"/>
    <mergeCell ref="A2:B2"/>
    <mergeCell ref="O47:Q47"/>
    <mergeCell ref="C1:G1"/>
    <mergeCell ref="P2:Q2"/>
    <mergeCell ref="J2:K2"/>
    <mergeCell ref="G4:I4"/>
    <mergeCell ref="B135:E135"/>
    <mergeCell ref="F135:I135"/>
    <mergeCell ref="A7:A14"/>
    <mergeCell ref="H2:I2"/>
    <mergeCell ref="A50:A57"/>
    <mergeCell ref="C2:G2"/>
    <mergeCell ref="C4:E4"/>
    <mergeCell ref="G77:I77"/>
    <mergeCell ref="C77:E77"/>
    <mergeCell ref="A100:A107"/>
    <mergeCell ref="F117:I134"/>
    <mergeCell ref="B117:E134"/>
    <mergeCell ref="A117:A124"/>
    <mergeCell ref="A80:A87"/>
    <mergeCell ref="C97:E97"/>
    <mergeCell ref="G97:I97"/>
  </mergeCells>
  <phoneticPr fontId="24"/>
  <hyperlinks>
    <hyperlink ref="A97" location="MOKUJI!R1C1" display="MOKUJI!R1C1" xr:uid="{00000000-0004-0000-2200-000000000000}"/>
    <hyperlink ref="A77" location="MOKUJI!R1C1" display="MOKUJI!R1C1" xr:uid="{00000000-0004-0000-2200-000001000000}"/>
    <hyperlink ref="A47" location="MOKUJI!R1C1" display="MOKUJI!R1C1" xr:uid="{00000000-0004-0000-2200-000002000000}"/>
    <hyperlink ref="A4" location="MOKUJI!R1C1" display="MOKUJI!R1C1" xr:uid="{00000000-0004-0000-2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1191111111111114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34</v>
      </c>
      <c r="Z2" s="398" t="s">
        <v>1895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21</v>
      </c>
      <c r="W4" s="505" t="s">
        <v>16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464</v>
      </c>
      <c r="B6" s="347" t="s">
        <v>1348</v>
      </c>
      <c r="C6" s="248" t="s">
        <v>326</v>
      </c>
      <c r="D6" s="249">
        <v>15</v>
      </c>
      <c r="E6" s="250">
        <v>0</v>
      </c>
      <c r="F6" s="347" t="s">
        <v>1349</v>
      </c>
      <c r="G6" s="248" t="s">
        <v>2673</v>
      </c>
      <c r="H6" s="249">
        <v>70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1350</v>
      </c>
      <c r="O6" s="248" t="s">
        <v>2237</v>
      </c>
      <c r="P6" s="249">
        <v>1390</v>
      </c>
      <c r="Q6" s="250">
        <v>0</v>
      </c>
      <c r="R6" s="348"/>
      <c r="S6" s="248"/>
      <c r="T6" s="249"/>
      <c r="U6" s="250"/>
      <c r="V6" s="350" t="s">
        <v>1351</v>
      </c>
      <c r="W6" s="248" t="s">
        <v>328</v>
      </c>
      <c r="X6" s="249">
        <v>160</v>
      </c>
      <c r="Y6" s="250">
        <v>0</v>
      </c>
    </row>
    <row r="7" spans="1:26" s="252" customFormat="1" ht="12.75" customHeight="1">
      <c r="A7" s="508" t="s">
        <v>20</v>
      </c>
      <c r="B7" s="347" t="s">
        <v>1352</v>
      </c>
      <c r="C7" s="248" t="s">
        <v>328</v>
      </c>
      <c r="D7" s="249">
        <v>25</v>
      </c>
      <c r="E7" s="250">
        <v>0</v>
      </c>
      <c r="F7" s="347"/>
      <c r="G7" s="248" t="s">
        <v>579</v>
      </c>
      <c r="H7" s="249" t="s">
        <v>579</v>
      </c>
      <c r="I7" s="250">
        <v>0</v>
      </c>
      <c r="J7" s="347"/>
      <c r="K7" s="248" t="s">
        <v>579</v>
      </c>
      <c r="L7" s="249" t="s">
        <v>579</v>
      </c>
      <c r="M7" s="250" t="s">
        <v>579</v>
      </c>
      <c r="N7" s="347" t="s">
        <v>1353</v>
      </c>
      <c r="O7" s="248" t="s">
        <v>2238</v>
      </c>
      <c r="P7" s="249">
        <v>1705</v>
      </c>
      <c r="Q7" s="250">
        <v>0</v>
      </c>
      <c r="R7" s="347"/>
      <c r="S7" s="248"/>
      <c r="T7" s="249"/>
      <c r="U7" s="250"/>
      <c r="V7" s="351" t="s">
        <v>1354</v>
      </c>
      <c r="W7" s="248" t="s">
        <v>326</v>
      </c>
      <c r="X7" s="249">
        <v>310</v>
      </c>
      <c r="Y7" s="250">
        <v>0</v>
      </c>
    </row>
    <row r="8" spans="1:26" s="252" customFormat="1" ht="12.75" customHeight="1">
      <c r="A8" s="508"/>
      <c r="B8" s="347" t="s">
        <v>1355</v>
      </c>
      <c r="C8" s="248" t="s">
        <v>2504</v>
      </c>
      <c r="D8" s="249">
        <v>400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347"/>
      <c r="K8" s="248" t="s">
        <v>579</v>
      </c>
      <c r="L8" s="249" t="s">
        <v>579</v>
      </c>
      <c r="M8" s="250" t="s">
        <v>579</v>
      </c>
      <c r="N8" s="347" t="s">
        <v>1356</v>
      </c>
      <c r="O8" s="248" t="s">
        <v>2239</v>
      </c>
      <c r="P8" s="249">
        <v>1775</v>
      </c>
      <c r="Q8" s="250">
        <v>0</v>
      </c>
      <c r="R8" s="347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759</v>
      </c>
      <c r="C9" s="248" t="s">
        <v>327</v>
      </c>
      <c r="D9" s="249">
        <v>75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7" t="s">
        <v>1357</v>
      </c>
      <c r="O9" s="248" t="s">
        <v>2505</v>
      </c>
      <c r="P9" s="249">
        <v>800</v>
      </c>
      <c r="Q9" s="250">
        <v>0</v>
      </c>
      <c r="R9" s="347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1358</v>
      </c>
      <c r="C10" s="248" t="s">
        <v>330</v>
      </c>
      <c r="D10" s="249">
        <v>30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1359</v>
      </c>
      <c r="O10" s="248" t="s">
        <v>2506</v>
      </c>
      <c r="P10" s="249">
        <v>1340</v>
      </c>
      <c r="Q10" s="250">
        <v>0</v>
      </c>
      <c r="R10" s="347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47" t="s">
        <v>1360</v>
      </c>
      <c r="C11" s="248" t="s">
        <v>329</v>
      </c>
      <c r="D11" s="249">
        <v>40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1361</v>
      </c>
      <c r="O11" s="248" t="s">
        <v>2240</v>
      </c>
      <c r="P11" s="249">
        <v>490</v>
      </c>
      <c r="Q11" s="250">
        <v>0</v>
      </c>
      <c r="R11" s="347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2473</v>
      </c>
      <c r="C12" s="248" t="s">
        <v>2474</v>
      </c>
      <c r="D12" s="249">
        <v>35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1362</v>
      </c>
      <c r="O12" s="248" t="s">
        <v>2241</v>
      </c>
      <c r="P12" s="249">
        <v>205</v>
      </c>
      <c r="Q12" s="250">
        <v>0</v>
      </c>
      <c r="R12" s="347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 t="s">
        <v>1363</v>
      </c>
      <c r="O13" s="248" t="s">
        <v>2507</v>
      </c>
      <c r="P13" s="249">
        <v>800</v>
      </c>
      <c r="Q13" s="250">
        <v>0</v>
      </c>
      <c r="R13" s="347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 t="s">
        <v>1364</v>
      </c>
      <c r="O14" s="248" t="s">
        <v>2508</v>
      </c>
      <c r="P14" s="249">
        <v>1920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>
        <v>0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 t="s">
        <v>1365</v>
      </c>
      <c r="O15" s="248" t="s">
        <v>2399</v>
      </c>
      <c r="P15" s="249">
        <v>780</v>
      </c>
      <c r="Q15" s="250">
        <v>0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 t="s">
        <v>1366</v>
      </c>
      <c r="O16" s="248" t="s">
        <v>2242</v>
      </c>
      <c r="P16" s="249">
        <v>705</v>
      </c>
      <c r="Q16" s="250">
        <v>0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47" t="s">
        <v>1367</v>
      </c>
      <c r="O17" s="248" t="s">
        <v>2243</v>
      </c>
      <c r="P17" s="249">
        <v>445</v>
      </c>
      <c r="Q17" s="250">
        <v>0</v>
      </c>
      <c r="R17" s="266"/>
      <c r="S17" s="248"/>
      <c r="T17" s="249"/>
      <c r="U17" s="250"/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47" t="s">
        <v>1368</v>
      </c>
      <c r="O18" s="248" t="s">
        <v>2244</v>
      </c>
      <c r="P18" s="249">
        <v>30</v>
      </c>
      <c r="Q18" s="250">
        <v>0</v>
      </c>
      <c r="R18" s="254"/>
      <c r="S18" s="248"/>
      <c r="T18" s="249"/>
      <c r="U18" s="250"/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7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7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/>
      <c r="T21" s="249"/>
      <c r="U21" s="250"/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13545</v>
      </c>
      <c r="B45" s="254"/>
      <c r="C45" s="256" t="str">
        <f>IF(D45=0,"","計")</f>
        <v>計</v>
      </c>
      <c r="D45" s="257">
        <f>SUBTOTAL(9,D6:D44)</f>
        <v>620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12385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470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13545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MOKUJI!J9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上川郡①読売</v>
      </c>
      <c r="C151" s="310"/>
      <c r="D151" s="310"/>
      <c r="E151" s="310"/>
      <c r="F151" s="309" t="str">
        <f>IF(G4="","",CONCATENATE($A7,G4))</f>
        <v>上川郡①朝日</v>
      </c>
      <c r="G151" s="310"/>
      <c r="H151" s="310"/>
      <c r="I151" s="310"/>
      <c r="J151" s="309" t="str">
        <f>IF(K4="","",CONCATENATE($A7,K4))</f>
        <v>上川郡①毎日</v>
      </c>
      <c r="K151" s="310"/>
      <c r="L151" s="310"/>
      <c r="M151" s="310"/>
      <c r="N151" s="309" t="str">
        <f>IF(O4="","",CONCATENATE($A7,O4))</f>
        <v>上川郡①北海道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上川郡①道北日報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47:Y47"/>
    <mergeCell ref="R135:U135"/>
    <mergeCell ref="V135:Y135"/>
    <mergeCell ref="W97:Y97"/>
    <mergeCell ref="W77:Y77"/>
    <mergeCell ref="V117:Y134"/>
    <mergeCell ref="R117:U134"/>
    <mergeCell ref="S47:U47"/>
    <mergeCell ref="S97:U97"/>
    <mergeCell ref="S77:U77"/>
    <mergeCell ref="K97:M97"/>
    <mergeCell ref="O47:Q47"/>
    <mergeCell ref="K47:M47"/>
    <mergeCell ref="G4:I4"/>
    <mergeCell ref="W1:X1"/>
    <mergeCell ref="W4:Y4"/>
    <mergeCell ref="S4:U4"/>
    <mergeCell ref="R2:X2"/>
    <mergeCell ref="S1:T1"/>
    <mergeCell ref="U1:V1"/>
    <mergeCell ref="Q1:R1"/>
    <mergeCell ref="P2:Q2"/>
    <mergeCell ref="O4:Q4"/>
    <mergeCell ref="J1:M1"/>
    <mergeCell ref="N1:O1"/>
    <mergeCell ref="J2:K2"/>
    <mergeCell ref="N2:O2"/>
    <mergeCell ref="L2:M2"/>
    <mergeCell ref="H2:I2"/>
    <mergeCell ref="A1:B1"/>
    <mergeCell ref="A2:B2"/>
    <mergeCell ref="C1:G1"/>
    <mergeCell ref="C2:G2"/>
    <mergeCell ref="H1:I1"/>
    <mergeCell ref="C4:E4"/>
    <mergeCell ref="C47:E47"/>
    <mergeCell ref="N135:Q135"/>
    <mergeCell ref="A117:A124"/>
    <mergeCell ref="B135:E135"/>
    <mergeCell ref="N117:Q134"/>
    <mergeCell ref="B117:E134"/>
    <mergeCell ref="F135:I135"/>
    <mergeCell ref="J135:M135"/>
    <mergeCell ref="F117:I134"/>
    <mergeCell ref="J117:M134"/>
    <mergeCell ref="K4:M4"/>
    <mergeCell ref="O97:Q97"/>
    <mergeCell ref="G97:I97"/>
    <mergeCell ref="O77:Q77"/>
    <mergeCell ref="K77:M77"/>
    <mergeCell ref="A100:A107"/>
    <mergeCell ref="A50:A57"/>
    <mergeCell ref="G47:I47"/>
    <mergeCell ref="C97:E97"/>
    <mergeCell ref="A7:A14"/>
    <mergeCell ref="A80:A87"/>
    <mergeCell ref="G77:I77"/>
    <mergeCell ref="C77:E77"/>
  </mergeCells>
  <phoneticPr fontId="24"/>
  <hyperlinks>
    <hyperlink ref="A97" location="MOKUJI!R1C1" display="MOKUJI!R1C1" xr:uid="{00000000-0004-0000-2300-000000000000}"/>
    <hyperlink ref="A77" location="MOKUJI!R1C1" display="MOKUJI!R1C1" xr:uid="{00000000-0004-0000-2300-000001000000}"/>
    <hyperlink ref="A47" location="MOKUJI!R1C1" display="MOKUJI!R1C1" xr:uid="{00000000-0004-0000-2300-000002000000}"/>
    <hyperlink ref="A4" location="MOKUJI!R1C1" display="MOKUJI!R1C1" xr:uid="{00000000-0004-0000-2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1191111111111114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35</v>
      </c>
      <c r="Z2" s="398" t="s">
        <v>1894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469</v>
      </c>
      <c r="B6" s="347" t="s">
        <v>1369</v>
      </c>
      <c r="C6" s="248" t="s">
        <v>331</v>
      </c>
      <c r="D6" s="249">
        <v>15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1370</v>
      </c>
      <c r="O6" s="248" t="s">
        <v>2509</v>
      </c>
      <c r="P6" s="249">
        <v>905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21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1371</v>
      </c>
      <c r="O7" s="248" t="s">
        <v>2510</v>
      </c>
      <c r="P7" s="249">
        <v>135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1372</v>
      </c>
      <c r="O8" s="248" t="s">
        <v>2245</v>
      </c>
      <c r="P8" s="249">
        <v>30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1373</v>
      </c>
      <c r="O9" s="248" t="s">
        <v>2246</v>
      </c>
      <c r="P9" s="249">
        <v>265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1350</v>
      </c>
      <c r="B45" s="254"/>
      <c r="C45" s="256" t="str">
        <f>IF(D45=0,"","計")</f>
        <v>計</v>
      </c>
      <c r="D45" s="257">
        <f>SUBTOTAL(9,D6:D44)</f>
        <v>15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1335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463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1374</v>
      </c>
      <c r="O49" s="248" t="s">
        <v>2247</v>
      </c>
      <c r="P49" s="267">
        <v>230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22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230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230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/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460</v>
      </c>
      <c r="B79" s="347" t="s">
        <v>1375</v>
      </c>
      <c r="C79" s="248" t="s">
        <v>332</v>
      </c>
      <c r="D79" s="267">
        <v>370</v>
      </c>
      <c r="E79" s="250">
        <v>0</v>
      </c>
      <c r="F79" s="347" t="s">
        <v>1376</v>
      </c>
      <c r="G79" s="248" t="s">
        <v>2674</v>
      </c>
      <c r="H79" s="267">
        <v>50</v>
      </c>
      <c r="I79" s="250">
        <v>0</v>
      </c>
      <c r="J79" s="347"/>
      <c r="K79" s="248" t="s">
        <v>579</v>
      </c>
      <c r="L79" s="267" t="s">
        <v>579</v>
      </c>
      <c r="M79" s="250" t="s">
        <v>579</v>
      </c>
      <c r="N79" s="347" t="s">
        <v>1377</v>
      </c>
      <c r="O79" s="248" t="s">
        <v>2511</v>
      </c>
      <c r="P79" s="267">
        <v>2565</v>
      </c>
      <c r="Q79" s="250">
        <v>0</v>
      </c>
      <c r="R79" s="347"/>
      <c r="S79" s="248"/>
      <c r="T79" s="267"/>
      <c r="U79" s="250"/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23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>
        <v>0</v>
      </c>
      <c r="J80" s="266"/>
      <c r="K80" s="248" t="s">
        <v>579</v>
      </c>
      <c r="L80" s="267" t="s">
        <v>579</v>
      </c>
      <c r="M80" s="250" t="s">
        <v>579</v>
      </c>
      <c r="N80" s="347" t="s">
        <v>1378</v>
      </c>
      <c r="O80" s="248" t="s">
        <v>2469</v>
      </c>
      <c r="P80" s="267">
        <v>80</v>
      </c>
      <c r="Q80" s="250">
        <v>0</v>
      </c>
      <c r="R80" s="347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>
        <v>0</v>
      </c>
      <c r="J81" s="266"/>
      <c r="K81" s="248" t="s">
        <v>579</v>
      </c>
      <c r="L81" s="267" t="s">
        <v>579</v>
      </c>
      <c r="M81" s="250" t="s">
        <v>579</v>
      </c>
      <c r="N81" s="347" t="s">
        <v>1379</v>
      </c>
      <c r="O81" s="248" t="s">
        <v>2512</v>
      </c>
      <c r="P81" s="267">
        <v>375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76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3440</v>
      </c>
      <c r="B95" s="289"/>
      <c r="C95" s="256" t="str">
        <f>IF(D95=0,"","計")</f>
        <v>計</v>
      </c>
      <c r="D95" s="271">
        <f>SUBTOTAL(9,D79:D94)</f>
        <v>370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50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3020</v>
      </c>
      <c r="Q95" s="250">
        <f>SUM(Q79:Q94)</f>
        <v>0</v>
      </c>
      <c r="R95" s="289"/>
      <c r="S95" s="256"/>
      <c r="T95" s="271"/>
      <c r="U95" s="250"/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5020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MOKUJI!J10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中川郡①読売</v>
      </c>
      <c r="C151" s="310"/>
      <c r="D151" s="310"/>
      <c r="E151" s="310"/>
      <c r="F151" s="309" t="str">
        <f>IF(G4="","",CONCATENATE($A7,G4))</f>
        <v>中川郡①朝日</v>
      </c>
      <c r="G151" s="310"/>
      <c r="H151" s="310"/>
      <c r="I151" s="310"/>
      <c r="J151" s="309" t="str">
        <f>IF(K4="","",CONCATENATE($A7,K4))</f>
        <v>中川郡①毎日</v>
      </c>
      <c r="K151" s="310"/>
      <c r="L151" s="310"/>
      <c r="M151" s="310"/>
      <c r="N151" s="309" t="str">
        <f>IF(O4="","",CONCATENATE($A7,O4))</f>
        <v>中川郡①北海道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勇払郡②読売</v>
      </c>
      <c r="C153" s="313"/>
      <c r="D153" s="313"/>
      <c r="E153" s="313"/>
      <c r="F153" s="312" t="str">
        <f>IF(G47="","",CONCATENATE($A50,G47))</f>
        <v>勇払郡②朝日</v>
      </c>
      <c r="G153" s="313"/>
      <c r="H153" s="313"/>
      <c r="I153" s="313"/>
      <c r="J153" s="312" t="str">
        <f>IF(K47="","",CONCATENATE($A50,K47))</f>
        <v>勇払郡②毎日</v>
      </c>
      <c r="K153" s="313"/>
      <c r="L153" s="313"/>
      <c r="M153" s="313"/>
      <c r="N153" s="312" t="str">
        <f>IF(O47="","",CONCATENATE($A50,O47))</f>
        <v>勇払郡②北海道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空知郡②読売</v>
      </c>
      <c r="C155" s="313"/>
      <c r="D155" s="313"/>
      <c r="E155" s="313"/>
      <c r="F155" s="312" t="str">
        <f>IF(G77="","",CONCATENATE($A80,G77))</f>
        <v>空知郡②朝日</v>
      </c>
      <c r="G155" s="313"/>
      <c r="H155" s="313"/>
      <c r="I155" s="313"/>
      <c r="J155" s="312" t="str">
        <f>IF(K77="","",CONCATENATE($A80,K77))</f>
        <v>空知郡②毎日</v>
      </c>
      <c r="K155" s="313"/>
      <c r="L155" s="313"/>
      <c r="M155" s="313"/>
      <c r="N155" s="312" t="str">
        <f>IF(O77="","",CONCATENATE($A80,O77))</f>
        <v>空知郡②北海道</v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B135:E135"/>
    <mergeCell ref="F135:I135"/>
    <mergeCell ref="W77:Y77"/>
    <mergeCell ref="J117:M134"/>
    <mergeCell ref="J135:M135"/>
    <mergeCell ref="N135:Q135"/>
    <mergeCell ref="V117:Y134"/>
    <mergeCell ref="W97:Y97"/>
    <mergeCell ref="K97:M97"/>
    <mergeCell ref="O77:Q77"/>
    <mergeCell ref="S77:U77"/>
    <mergeCell ref="O4:Q4"/>
    <mergeCell ref="V136:Y136"/>
    <mergeCell ref="O97:Q97"/>
    <mergeCell ref="W4:Y4"/>
    <mergeCell ref="W47:Y47"/>
    <mergeCell ref="S97:U97"/>
    <mergeCell ref="S4:U4"/>
    <mergeCell ref="S47:U47"/>
    <mergeCell ref="R117:U134"/>
    <mergeCell ref="R135:U135"/>
    <mergeCell ref="V135:Y135"/>
    <mergeCell ref="O47:Q47"/>
    <mergeCell ref="N117:Q134"/>
    <mergeCell ref="J1:M1"/>
    <mergeCell ref="N1:O1"/>
    <mergeCell ref="Q1:R1"/>
    <mergeCell ref="R2:X2"/>
    <mergeCell ref="P2:Q2"/>
    <mergeCell ref="L2:M2"/>
    <mergeCell ref="W1:X1"/>
    <mergeCell ref="N2:O2"/>
    <mergeCell ref="U1:V1"/>
    <mergeCell ref="S1:T1"/>
    <mergeCell ref="H1:I1"/>
    <mergeCell ref="H2:I2"/>
    <mergeCell ref="C1:G1"/>
    <mergeCell ref="C2:G2"/>
    <mergeCell ref="A1:B1"/>
    <mergeCell ref="A80:A87"/>
    <mergeCell ref="A7:A14"/>
    <mergeCell ref="A50:A57"/>
    <mergeCell ref="J2:K2"/>
    <mergeCell ref="C4:E4"/>
    <mergeCell ref="C77:E77"/>
    <mergeCell ref="C47:E47"/>
    <mergeCell ref="G4:I4"/>
    <mergeCell ref="G77:I77"/>
    <mergeCell ref="G47:I47"/>
    <mergeCell ref="A2:B2"/>
    <mergeCell ref="K47:M47"/>
    <mergeCell ref="K77:M77"/>
    <mergeCell ref="K4:M4"/>
    <mergeCell ref="A117:A124"/>
    <mergeCell ref="C97:E97"/>
    <mergeCell ref="G97:I97"/>
    <mergeCell ref="A100:A107"/>
    <mergeCell ref="F117:I134"/>
    <mergeCell ref="B117:E134"/>
  </mergeCells>
  <phoneticPr fontId="24"/>
  <hyperlinks>
    <hyperlink ref="A97" location="MOKUJI!R1C1" display="MOKUJI!R1C1" xr:uid="{00000000-0004-0000-2400-000000000000}"/>
    <hyperlink ref="A77" location="MOKUJI!R1C1" display="MOKUJI!R1C1" xr:uid="{00000000-0004-0000-2400-000001000000}"/>
    <hyperlink ref="A47" location="MOKUJI!R1C1" display="MOKUJI!R1C1" xr:uid="{00000000-0004-0000-2400-000002000000}"/>
    <hyperlink ref="A4" location="MOKUJI!R1C1" display="MOKUJI!R1C1" xr:uid="{00000000-0004-0000-2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1191111111111114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36</v>
      </c>
      <c r="Z2" s="398" t="s">
        <v>1893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16</v>
      </c>
      <c r="W4" s="505" t="s">
        <v>24</v>
      </c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212</v>
      </c>
      <c r="B6" s="347" t="s">
        <v>1380</v>
      </c>
      <c r="C6" s="248" t="s">
        <v>333</v>
      </c>
      <c r="D6" s="249">
        <v>530</v>
      </c>
      <c r="E6" s="250">
        <v>0</v>
      </c>
      <c r="F6" s="347" t="s">
        <v>1381</v>
      </c>
      <c r="G6" s="248" t="s">
        <v>2675</v>
      </c>
      <c r="H6" s="249">
        <v>90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1383</v>
      </c>
      <c r="O6" s="248" t="s">
        <v>2513</v>
      </c>
      <c r="P6" s="249">
        <v>3340</v>
      </c>
      <c r="Q6" s="250">
        <v>0</v>
      </c>
      <c r="R6" s="348"/>
      <c r="S6" s="248"/>
      <c r="T6" s="249"/>
      <c r="U6" s="250"/>
      <c r="V6" s="350" t="s">
        <v>1382</v>
      </c>
      <c r="W6" s="248" t="s">
        <v>2292</v>
      </c>
      <c r="X6" s="249">
        <v>5815</v>
      </c>
      <c r="Y6" s="250">
        <v>0</v>
      </c>
    </row>
    <row r="7" spans="1:26" s="252" customFormat="1" ht="12.75" customHeight="1">
      <c r="A7" s="508" t="s">
        <v>25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/>
      <c r="O7" s="248" t="s">
        <v>579</v>
      </c>
      <c r="P7" s="249" t="s">
        <v>579</v>
      </c>
      <c r="Q7" s="250">
        <v>0</v>
      </c>
      <c r="R7" s="347"/>
      <c r="S7" s="248"/>
      <c r="T7" s="249"/>
      <c r="U7" s="250"/>
      <c r="V7" s="251"/>
      <c r="W7" s="248" t="s">
        <v>579</v>
      </c>
      <c r="X7" s="249" t="s">
        <v>579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/>
      <c r="T8" s="249"/>
      <c r="U8" s="250"/>
      <c r="V8" s="251"/>
      <c r="W8" s="248" t="s">
        <v>579</v>
      </c>
      <c r="X8" s="249" t="s">
        <v>579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9775</v>
      </c>
      <c r="B45" s="254"/>
      <c r="C45" s="256" t="str">
        <f>IF(D45=0,"","計")</f>
        <v>計</v>
      </c>
      <c r="D45" s="257">
        <f>SUBTOTAL(9,D6:D44)</f>
        <v>530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90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3340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5815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379"/>
      <c r="X46" s="283"/>
      <c r="Y46" s="38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16</v>
      </c>
      <c r="S47" s="505" t="s">
        <v>24</v>
      </c>
      <c r="T47" s="506"/>
      <c r="U47" s="507"/>
      <c r="V47" s="381"/>
      <c r="W47" s="382"/>
      <c r="X47" s="382"/>
      <c r="Y47" s="383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481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347"/>
      <c r="K49" s="248" t="s">
        <v>579</v>
      </c>
      <c r="L49" s="267" t="s">
        <v>579</v>
      </c>
      <c r="M49" s="250" t="s">
        <v>579</v>
      </c>
      <c r="N49" s="347" t="s">
        <v>1384</v>
      </c>
      <c r="O49" s="248" t="s">
        <v>2514</v>
      </c>
      <c r="P49" s="267">
        <v>815</v>
      </c>
      <c r="Q49" s="250">
        <v>0</v>
      </c>
      <c r="R49" s="266" t="s">
        <v>1062</v>
      </c>
      <c r="S49" s="248" t="s">
        <v>1063</v>
      </c>
      <c r="T49" s="267">
        <v>490</v>
      </c>
      <c r="U49" s="250">
        <v>0</v>
      </c>
      <c r="V49" s="268"/>
      <c r="W49" s="248"/>
      <c r="X49" s="267" t="s">
        <v>579</v>
      </c>
      <c r="Y49" s="250"/>
    </row>
    <row r="50" spans="1:25" s="252" customFormat="1" ht="12.75" customHeight="1">
      <c r="A50" s="508" t="s">
        <v>26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/>
      <c r="X50" s="267" t="s">
        <v>579</v>
      </c>
      <c r="Y50" s="250"/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/>
      <c r="X51" s="267" t="s">
        <v>579</v>
      </c>
      <c r="Y51" s="250"/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 t="s">
        <v>579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1305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815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490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76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11080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留萌市読売</v>
      </c>
      <c r="C151" s="310"/>
      <c r="D151" s="310"/>
      <c r="E151" s="310"/>
      <c r="F151" s="309" t="str">
        <f>IF(G4="","",CONCATENATE($A7,G4))</f>
        <v>留萌市朝日</v>
      </c>
      <c r="G151" s="310"/>
      <c r="H151" s="310"/>
      <c r="I151" s="310"/>
      <c r="J151" s="309" t="str">
        <f>IF(K4="","",CONCATENATE($A7,K4))</f>
        <v>留萌市毎日</v>
      </c>
      <c r="K151" s="310"/>
      <c r="L151" s="310"/>
      <c r="M151" s="310"/>
      <c r="N151" s="309" t="str">
        <f>IF(O4="","",CONCATENATE($A7,O4))</f>
        <v>留萌市北海道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留萌市留萌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e">
        <f>IF(#REF!="","","検索")</f>
        <v>#REF!</v>
      </c>
      <c r="S152" s="308"/>
      <c r="T152" s="308"/>
      <c r="U152" s="308"/>
      <c r="V152" s="307" t="str">
        <f>IF(S47="","","検索")</f>
        <v>検索</v>
      </c>
      <c r="W152" s="308"/>
      <c r="X152" s="308"/>
      <c r="Y152" s="308"/>
    </row>
    <row r="153" spans="2:25" ht="13.5" customHeight="1">
      <c r="B153" s="312" t="str">
        <f>IF(C47="","",CONCATENATE($A50,C47))</f>
        <v>増毛郡読売</v>
      </c>
      <c r="C153" s="313"/>
      <c r="D153" s="313"/>
      <c r="E153" s="313"/>
      <c r="F153" s="312" t="str">
        <f>IF(G47="","",CONCATENATE($A50,G47))</f>
        <v>増毛郡朝日</v>
      </c>
      <c r="G153" s="313"/>
      <c r="H153" s="313"/>
      <c r="I153" s="313"/>
      <c r="J153" s="312" t="str">
        <f>IF(K47="","",CONCATENATE($A50,K47))</f>
        <v>増毛郡毎日</v>
      </c>
      <c r="K153" s="313"/>
      <c r="L153" s="313"/>
      <c r="M153" s="313"/>
      <c r="N153" s="312" t="str">
        <f>IF(O47="","",CONCATENATE($A50,O47))</f>
        <v>増毛郡北海道</v>
      </c>
      <c r="O153" s="313"/>
      <c r="P153" s="313"/>
      <c r="Q153" s="313"/>
      <c r="R153" s="312" t="e">
        <f>IF(#REF!="","",CONCATENATE($A50,#REF!))</f>
        <v>#REF!</v>
      </c>
      <c r="S153" s="313"/>
      <c r="T153" s="313"/>
      <c r="U153" s="313"/>
      <c r="V153" s="312" t="str">
        <f>IF(S47="","",CONCATENATE($A50,S47))</f>
        <v>増毛郡留萌</v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8">
    <mergeCell ref="V136:Y136"/>
    <mergeCell ref="R135:U135"/>
    <mergeCell ref="V135:Y135"/>
    <mergeCell ref="L2:M2"/>
    <mergeCell ref="N2:O2"/>
    <mergeCell ref="K4:M4"/>
    <mergeCell ref="O4:Q4"/>
    <mergeCell ref="O47:Q47"/>
    <mergeCell ref="J2:K2"/>
    <mergeCell ref="P2:Q2"/>
    <mergeCell ref="S97:U97"/>
    <mergeCell ref="W97:Y97"/>
    <mergeCell ref="O77:Q77"/>
    <mergeCell ref="W4:Y4"/>
    <mergeCell ref="S4:U4"/>
    <mergeCell ref="S47:U47"/>
    <mergeCell ref="A1:B1"/>
    <mergeCell ref="Q1:R1"/>
    <mergeCell ref="H1:I1"/>
    <mergeCell ref="A50:A57"/>
    <mergeCell ref="C1:G1"/>
    <mergeCell ref="J1:M1"/>
    <mergeCell ref="A2:B2"/>
    <mergeCell ref="H2:I2"/>
    <mergeCell ref="C2:G2"/>
    <mergeCell ref="C4:E4"/>
    <mergeCell ref="G4:I4"/>
    <mergeCell ref="R2:X2"/>
    <mergeCell ref="W1:X1"/>
    <mergeCell ref="N1:O1"/>
    <mergeCell ref="S1:T1"/>
    <mergeCell ref="U1:V1"/>
    <mergeCell ref="V117:Y134"/>
    <mergeCell ref="R117:U134"/>
    <mergeCell ref="F117:I134"/>
    <mergeCell ref="A80:A87"/>
    <mergeCell ref="A7:A14"/>
    <mergeCell ref="C47:E47"/>
    <mergeCell ref="K47:M47"/>
    <mergeCell ref="G47:I47"/>
    <mergeCell ref="C77:E77"/>
    <mergeCell ref="G77:I77"/>
    <mergeCell ref="S77:U77"/>
    <mergeCell ref="W77:Y77"/>
    <mergeCell ref="K77:M77"/>
    <mergeCell ref="A100:A107"/>
    <mergeCell ref="A117:A124"/>
    <mergeCell ref="N135:Q135"/>
    <mergeCell ref="C97:E97"/>
    <mergeCell ref="G97:I97"/>
    <mergeCell ref="K97:M97"/>
    <mergeCell ref="B117:E134"/>
    <mergeCell ref="N117:Q134"/>
    <mergeCell ref="O97:Q97"/>
    <mergeCell ref="B135:E135"/>
    <mergeCell ref="F135:I135"/>
    <mergeCell ref="J135:M135"/>
    <mergeCell ref="J117:M134"/>
  </mergeCells>
  <phoneticPr fontId="24"/>
  <hyperlinks>
    <hyperlink ref="A97" location="MOKUJI!R1C1" display="MOKUJI!R1C1" xr:uid="{00000000-0004-0000-2500-000000000000}"/>
    <hyperlink ref="A77" location="MOKUJI!R1C1" display="MOKUJI!R1C1" xr:uid="{00000000-0004-0000-2500-000001000000}"/>
    <hyperlink ref="A47" location="MOKUJI!R1C1" display="MOKUJI!R1C1" xr:uid="{00000000-0004-0000-2500-000002000000}"/>
    <hyperlink ref="A4" location="MOKUJI!R1C1" display="MOKUJI!R1C1" xr:uid="{00000000-0004-0000-2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11911111111111113">
    <tabColor indexed="43"/>
  </sheetPr>
  <dimension ref="A1:Z157"/>
  <sheetViews>
    <sheetView showGridLines="0" view="pageBreakPreview" zoomScale="90" zoomScaleNormal="5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37</v>
      </c>
      <c r="Z2" s="398" t="s">
        <v>1892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16</v>
      </c>
      <c r="S4" s="505" t="s">
        <v>24</v>
      </c>
      <c r="T4" s="506"/>
      <c r="U4" s="507"/>
      <c r="V4" s="238"/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482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1385</v>
      </c>
      <c r="O6" s="248" t="s">
        <v>2515</v>
      </c>
      <c r="P6" s="249">
        <v>205</v>
      </c>
      <c r="Q6" s="250">
        <v>0</v>
      </c>
      <c r="R6" s="317" t="s">
        <v>1064</v>
      </c>
      <c r="S6" s="248" t="s">
        <v>1065</v>
      </c>
      <c r="T6" s="249">
        <v>40</v>
      </c>
      <c r="U6" s="250">
        <v>0</v>
      </c>
      <c r="V6" s="37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27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/>
      <c r="O7" s="248" t="s">
        <v>579</v>
      </c>
      <c r="P7" s="249" t="s">
        <v>579</v>
      </c>
      <c r="Q7" s="250" t="s">
        <v>579</v>
      </c>
      <c r="R7" s="266" t="s">
        <v>1066</v>
      </c>
      <c r="S7" s="248" t="s">
        <v>1067</v>
      </c>
      <c r="T7" s="249">
        <v>200</v>
      </c>
      <c r="U7" s="250">
        <v>0</v>
      </c>
      <c r="V7" s="378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/>
      <c r="O8" s="248" t="s">
        <v>579</v>
      </c>
      <c r="P8" s="249" t="s">
        <v>579</v>
      </c>
      <c r="Q8" s="250" t="s">
        <v>579</v>
      </c>
      <c r="R8" s="266" t="s">
        <v>1068</v>
      </c>
      <c r="S8" s="248" t="s">
        <v>1069</v>
      </c>
      <c r="T8" s="249">
        <v>15</v>
      </c>
      <c r="U8" s="250">
        <v>0</v>
      </c>
      <c r="V8" s="378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 t="s">
        <v>1070</v>
      </c>
      <c r="S9" s="248" t="s">
        <v>1071</v>
      </c>
      <c r="T9" s="249">
        <v>80</v>
      </c>
      <c r="U9" s="250">
        <v>0</v>
      </c>
      <c r="V9" s="378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378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540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205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335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16</v>
      </c>
      <c r="S47" s="505" t="s">
        <v>24</v>
      </c>
      <c r="T47" s="506"/>
      <c r="U47" s="507"/>
      <c r="V47" s="238"/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483</v>
      </c>
      <c r="B49" s="347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1386</v>
      </c>
      <c r="O49" s="248" t="s">
        <v>2516</v>
      </c>
      <c r="P49" s="267">
        <v>420</v>
      </c>
      <c r="Q49" s="250">
        <v>0</v>
      </c>
      <c r="R49" s="266" t="s">
        <v>1072</v>
      </c>
      <c r="S49" s="248" t="s">
        <v>1073</v>
      </c>
      <c r="T49" s="267">
        <v>70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28</v>
      </c>
      <c r="B50" s="347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1387</v>
      </c>
      <c r="O50" s="248" t="s">
        <v>2248</v>
      </c>
      <c r="P50" s="267">
        <v>310</v>
      </c>
      <c r="Q50" s="250">
        <v>0</v>
      </c>
      <c r="R50" s="266" t="s">
        <v>1074</v>
      </c>
      <c r="S50" s="248" t="s">
        <v>1075</v>
      </c>
      <c r="T50" s="267">
        <v>70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1388</v>
      </c>
      <c r="O51" s="352" t="s">
        <v>2732</v>
      </c>
      <c r="P51" s="267">
        <v>1565</v>
      </c>
      <c r="Q51" s="250">
        <v>0</v>
      </c>
      <c r="R51" s="266" t="s">
        <v>1076</v>
      </c>
      <c r="S51" s="248" t="s">
        <v>1077</v>
      </c>
      <c r="T51" s="267">
        <v>470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9" t="s">
        <v>1389</v>
      </c>
      <c r="O52" s="340" t="s">
        <v>1934</v>
      </c>
      <c r="P52" s="346">
        <v>55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 thickBo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9" t="s">
        <v>1390</v>
      </c>
      <c r="O53" s="344" t="s">
        <v>2409</v>
      </c>
      <c r="P53" s="346">
        <v>40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 t="s">
        <v>1391</v>
      </c>
      <c r="O54" s="248" t="s">
        <v>2249</v>
      </c>
      <c r="P54" s="267">
        <v>140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 t="s">
        <v>1392</v>
      </c>
      <c r="O55" s="270" t="s">
        <v>2283</v>
      </c>
      <c r="P55" s="271">
        <v>100</v>
      </c>
      <c r="Q55" s="250">
        <v>0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347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347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347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3240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2630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610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16</v>
      </c>
      <c r="S77" s="505" t="s">
        <v>24</v>
      </c>
      <c r="T77" s="506"/>
      <c r="U77" s="507"/>
      <c r="V77" s="238"/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486</v>
      </c>
      <c r="B79" s="347" t="s">
        <v>1393</v>
      </c>
      <c r="C79" s="248" t="s">
        <v>334</v>
      </c>
      <c r="D79" s="267">
        <v>15</v>
      </c>
      <c r="E79" s="250">
        <v>0</v>
      </c>
      <c r="F79" s="347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1394</v>
      </c>
      <c r="O79" s="248" t="s">
        <v>2293</v>
      </c>
      <c r="P79" s="267">
        <v>60</v>
      </c>
      <c r="Q79" s="250">
        <v>0</v>
      </c>
      <c r="R79" s="266" t="s">
        <v>1078</v>
      </c>
      <c r="S79" s="248" t="s">
        <v>1079</v>
      </c>
      <c r="T79" s="267">
        <v>210</v>
      </c>
      <c r="U79" s="250">
        <v>0</v>
      </c>
      <c r="V79" s="37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29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 t="s">
        <v>1395</v>
      </c>
      <c r="O80" s="248" t="s">
        <v>2517</v>
      </c>
      <c r="P80" s="267">
        <v>395</v>
      </c>
      <c r="Q80" s="250">
        <v>0</v>
      </c>
      <c r="R80" s="266" t="s">
        <v>1080</v>
      </c>
      <c r="S80" s="248" t="s">
        <v>1081</v>
      </c>
      <c r="T80" s="267">
        <v>220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>
        <v>0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7" t="s">
        <v>1396</v>
      </c>
      <c r="O81" s="248" t="s">
        <v>2250</v>
      </c>
      <c r="P81" s="267">
        <v>70</v>
      </c>
      <c r="Q81" s="250">
        <v>0</v>
      </c>
      <c r="R81" s="266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>
        <v>0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 t="s">
        <v>1397</v>
      </c>
      <c r="O82" s="248" t="s">
        <v>2518</v>
      </c>
      <c r="P82" s="267">
        <v>610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 t="s">
        <v>1398</v>
      </c>
      <c r="O83" s="248" t="s">
        <v>2519</v>
      </c>
      <c r="P83" s="267">
        <v>520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>
        <v>0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2100</v>
      </c>
      <c r="B95" s="289"/>
      <c r="C95" s="256" t="str">
        <f>IF(D95=0,"","計")</f>
        <v>計</v>
      </c>
      <c r="D95" s="271">
        <f>SUBTOTAL(9,D79:D94)</f>
        <v>15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1655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430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5880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MOKUJI!J12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留萌郡読売</v>
      </c>
      <c r="C151" s="310"/>
      <c r="D151" s="310"/>
      <c r="E151" s="310"/>
      <c r="F151" s="309" t="str">
        <f>IF(G4="","",CONCATENATE($A7,G4))</f>
        <v>留萌郡朝日</v>
      </c>
      <c r="G151" s="310"/>
      <c r="H151" s="310"/>
      <c r="I151" s="310"/>
      <c r="J151" s="309" t="str">
        <f>IF(K4="","",CONCATENATE($A7,K4))</f>
        <v>留萌郡毎日</v>
      </c>
      <c r="K151" s="310"/>
      <c r="L151" s="310"/>
      <c r="M151" s="310"/>
      <c r="N151" s="309" t="str">
        <f>IF(O4="","",CONCATENATE($A7,O4))</f>
        <v>留萌郡北海道</v>
      </c>
      <c r="O151" s="310"/>
      <c r="P151" s="310"/>
      <c r="Q151" s="310"/>
      <c r="R151" s="309" t="str">
        <f>IF(S4="","",CONCATENATE($A7,S4))</f>
        <v>留萌郡留萌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苫前郡読売</v>
      </c>
      <c r="C153" s="313"/>
      <c r="D153" s="313"/>
      <c r="E153" s="313"/>
      <c r="F153" s="312" t="str">
        <f>IF(G47="","",CONCATENATE($A50,G47))</f>
        <v>苫前郡朝日</v>
      </c>
      <c r="G153" s="313"/>
      <c r="H153" s="313"/>
      <c r="I153" s="313"/>
      <c r="J153" s="312" t="str">
        <f>IF(K47="","",CONCATENATE($A50,K47))</f>
        <v>苫前郡毎日</v>
      </c>
      <c r="K153" s="313"/>
      <c r="L153" s="313"/>
      <c r="M153" s="313"/>
      <c r="N153" s="312" t="str">
        <f>IF(O47="","",CONCATENATE($A50,O47))</f>
        <v>苫前郡北海道</v>
      </c>
      <c r="O153" s="313"/>
      <c r="P153" s="313"/>
      <c r="Q153" s="313"/>
      <c r="R153" s="312" t="str">
        <f>IF(S47="","",CONCATENATE($A50,S47))</f>
        <v>苫前郡留萌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天塩郡①読売</v>
      </c>
      <c r="C155" s="313"/>
      <c r="D155" s="313"/>
      <c r="E155" s="313"/>
      <c r="F155" s="312" t="str">
        <f>IF(G77="","",CONCATENATE($A80,G77))</f>
        <v>天塩郡①朝日</v>
      </c>
      <c r="G155" s="313"/>
      <c r="H155" s="313"/>
      <c r="I155" s="313"/>
      <c r="J155" s="312" t="str">
        <f>IF(K77="","",CONCATENATE($A80,K77))</f>
        <v>天塩郡①毎日</v>
      </c>
      <c r="K155" s="313"/>
      <c r="L155" s="313"/>
      <c r="M155" s="313"/>
      <c r="N155" s="312" t="str">
        <f>IF(O77="","",CONCATENATE($A80,O77))</f>
        <v>天塩郡①北海道</v>
      </c>
      <c r="O155" s="313"/>
      <c r="P155" s="313"/>
      <c r="Q155" s="313"/>
      <c r="R155" s="312" t="str">
        <f>IF(S77="","",CONCATENATE($A80,S77))</f>
        <v>天塩郡①留萌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97:Y97"/>
    <mergeCell ref="O77:Q77"/>
    <mergeCell ref="V136:Y136"/>
    <mergeCell ref="V117:Y134"/>
    <mergeCell ref="R117:U134"/>
    <mergeCell ref="N117:Q134"/>
    <mergeCell ref="R135:U135"/>
    <mergeCell ref="V135:Y135"/>
    <mergeCell ref="W77:Y77"/>
    <mergeCell ref="S97:U97"/>
    <mergeCell ref="N135:Q135"/>
    <mergeCell ref="A1:B1"/>
    <mergeCell ref="A2:B2"/>
    <mergeCell ref="C1:G1"/>
    <mergeCell ref="N1:O1"/>
    <mergeCell ref="H1:I1"/>
    <mergeCell ref="L2:M2"/>
    <mergeCell ref="J2:K2"/>
    <mergeCell ref="J1:M1"/>
    <mergeCell ref="H2:I2"/>
    <mergeCell ref="C2:G2"/>
    <mergeCell ref="N2:O2"/>
    <mergeCell ref="R2:X2"/>
    <mergeCell ref="W1:X1"/>
    <mergeCell ref="S77:U77"/>
    <mergeCell ref="P2:Q2"/>
    <mergeCell ref="C4:E4"/>
    <mergeCell ref="S47:U47"/>
    <mergeCell ref="Q1:R1"/>
    <mergeCell ref="W47:Y47"/>
    <mergeCell ref="W4:Y4"/>
    <mergeCell ref="S4:U4"/>
    <mergeCell ref="S1:T1"/>
    <mergeCell ref="U1:V1"/>
    <mergeCell ref="K77:M77"/>
    <mergeCell ref="A100:A107"/>
    <mergeCell ref="A117:A124"/>
    <mergeCell ref="A80:A87"/>
    <mergeCell ref="O97:Q97"/>
    <mergeCell ref="G4:I4"/>
    <mergeCell ref="K4:M4"/>
    <mergeCell ref="O4:Q4"/>
    <mergeCell ref="G47:I47"/>
    <mergeCell ref="K47:M47"/>
    <mergeCell ref="O47:Q47"/>
    <mergeCell ref="A50:A57"/>
    <mergeCell ref="A7:A14"/>
    <mergeCell ref="C47:E47"/>
    <mergeCell ref="C77:E77"/>
    <mergeCell ref="G77:I77"/>
    <mergeCell ref="G97:I97"/>
    <mergeCell ref="K97:M97"/>
    <mergeCell ref="C97:E97"/>
    <mergeCell ref="B135:E135"/>
    <mergeCell ref="F135:I135"/>
    <mergeCell ref="J135:M135"/>
    <mergeCell ref="B117:E134"/>
    <mergeCell ref="F117:I134"/>
    <mergeCell ref="J117:M134"/>
  </mergeCells>
  <phoneticPr fontId="24"/>
  <hyperlinks>
    <hyperlink ref="A97" location="MOKUJI!R1C1" display="MOKUJI!R1C1" xr:uid="{00000000-0004-0000-2600-000000000000}"/>
    <hyperlink ref="A77" location="MOKUJI!R1C1" display="MOKUJI!R1C1" xr:uid="{00000000-0004-0000-2600-000001000000}"/>
    <hyperlink ref="A47" location="MOKUJI!R1C1" display="MOKUJI!R1C1" xr:uid="{00000000-0004-0000-2600-000002000000}"/>
    <hyperlink ref="A4" location="MOKUJI!R1C1" display="MOKUJI!R1C1" xr:uid="{00000000-0004-0000-2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1">
        <v>2</v>
      </c>
      <c r="Z2" s="398" t="s">
        <v>1927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106</v>
      </c>
      <c r="B6" s="266" t="s">
        <v>606</v>
      </c>
      <c r="C6" s="248" t="s">
        <v>84</v>
      </c>
      <c r="D6" s="249">
        <v>1280</v>
      </c>
      <c r="E6" s="250">
        <v>0</v>
      </c>
      <c r="F6" s="266" t="s">
        <v>607</v>
      </c>
      <c r="G6" s="248" t="s">
        <v>85</v>
      </c>
      <c r="H6" s="249">
        <v>1410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17" t="s">
        <v>609</v>
      </c>
      <c r="O6" s="248" t="s">
        <v>1947</v>
      </c>
      <c r="P6" s="249">
        <v>2890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1779</v>
      </c>
      <c r="B7" s="266" t="s">
        <v>608</v>
      </c>
      <c r="C7" s="248" t="s">
        <v>86</v>
      </c>
      <c r="D7" s="249">
        <v>1150</v>
      </c>
      <c r="E7" s="250">
        <v>0</v>
      </c>
      <c r="F7" s="266" t="s">
        <v>2764</v>
      </c>
      <c r="G7" s="248" t="s">
        <v>2765</v>
      </c>
      <c r="H7" s="249">
        <v>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611</v>
      </c>
      <c r="O7" s="248" t="s">
        <v>1948</v>
      </c>
      <c r="P7" s="249">
        <v>2760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610</v>
      </c>
      <c r="C8" s="248" t="s">
        <v>85</v>
      </c>
      <c r="D8" s="249">
        <v>790</v>
      </c>
      <c r="E8" s="250">
        <v>0</v>
      </c>
      <c r="F8" s="266" t="s">
        <v>612</v>
      </c>
      <c r="G8" s="248" t="s">
        <v>84</v>
      </c>
      <c r="H8" s="249">
        <v>400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613</v>
      </c>
      <c r="O8" s="248" t="s">
        <v>1949</v>
      </c>
      <c r="P8" s="249">
        <v>2770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743</v>
      </c>
      <c r="C9" s="248" t="s">
        <v>87</v>
      </c>
      <c r="D9" s="249">
        <v>450</v>
      </c>
      <c r="E9" s="250">
        <v>0</v>
      </c>
      <c r="F9" s="266" t="s">
        <v>2766</v>
      </c>
      <c r="G9" s="248" t="s">
        <v>2767</v>
      </c>
      <c r="H9" s="249">
        <v>390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 t="s">
        <v>615</v>
      </c>
      <c r="O9" s="248" t="s">
        <v>1950</v>
      </c>
      <c r="P9" s="249">
        <v>1790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614</v>
      </c>
      <c r="C10" s="248" t="s">
        <v>88</v>
      </c>
      <c r="D10" s="249">
        <v>970</v>
      </c>
      <c r="E10" s="250">
        <v>0</v>
      </c>
      <c r="F10" s="266" t="s">
        <v>2777</v>
      </c>
      <c r="G10" s="248" t="s">
        <v>88</v>
      </c>
      <c r="H10" s="249">
        <v>370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 t="s">
        <v>617</v>
      </c>
      <c r="O10" s="248" t="s">
        <v>1951</v>
      </c>
      <c r="P10" s="249">
        <v>4000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616</v>
      </c>
      <c r="C11" s="248" t="s">
        <v>89</v>
      </c>
      <c r="D11" s="249">
        <v>25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 t="s">
        <v>618</v>
      </c>
      <c r="O11" s="248" t="s">
        <v>1952</v>
      </c>
      <c r="P11" s="249">
        <v>2660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453" t="s">
        <v>990</v>
      </c>
      <c r="C12" s="248" t="s">
        <v>991</v>
      </c>
      <c r="D12" s="249">
        <v>10</v>
      </c>
      <c r="E12" s="250">
        <v>0</v>
      </c>
      <c r="F12" s="254"/>
      <c r="G12" s="248" t="s">
        <v>579</v>
      </c>
      <c r="H12" s="249" t="s">
        <v>579</v>
      </c>
      <c r="I12" s="250" t="s">
        <v>579</v>
      </c>
      <c r="J12" s="254"/>
      <c r="K12" s="248" t="s">
        <v>579</v>
      </c>
      <c r="L12" s="249" t="s">
        <v>579</v>
      </c>
      <c r="M12" s="250" t="s">
        <v>579</v>
      </c>
      <c r="N12" s="266" t="s">
        <v>619</v>
      </c>
      <c r="O12" s="248" t="s">
        <v>1953</v>
      </c>
      <c r="P12" s="249">
        <v>2980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 t="s">
        <v>620</v>
      </c>
      <c r="O13" s="248" t="s">
        <v>2346</v>
      </c>
      <c r="P13" s="249">
        <v>210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4"/>
      <c r="S14" s="248" t="s">
        <v>579</v>
      </c>
      <c r="T14" s="249" t="s">
        <v>579</v>
      </c>
      <c r="U14" s="250" t="s">
        <v>579</v>
      </c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27375</v>
      </c>
      <c r="B45" s="254"/>
      <c r="C45" s="256" t="str">
        <f>IF(D45=0,"","計")</f>
        <v>計</v>
      </c>
      <c r="D45" s="257">
        <f>SUBTOTAL(9,D6:D44)</f>
        <v>4675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2640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20060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 t="s">
        <v>579</v>
      </c>
      <c r="F49" s="327"/>
      <c r="G49" s="248" t="s">
        <v>579</v>
      </c>
      <c r="H49" s="249" t="s">
        <v>579</v>
      </c>
      <c r="I49" s="250" t="s">
        <v>579</v>
      </c>
      <c r="J49" s="327"/>
      <c r="K49" s="248" t="s">
        <v>579</v>
      </c>
      <c r="L49" s="267" t="s">
        <v>579</v>
      </c>
      <c r="M49" s="250" t="s">
        <v>579</v>
      </c>
      <c r="N49" s="328"/>
      <c r="O49" s="248" t="s">
        <v>579</v>
      </c>
      <c r="P49" s="267" t="s">
        <v>579</v>
      </c>
      <c r="Q49" s="250" t="s">
        <v>579</v>
      </c>
      <c r="R49" s="328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 t="s">
        <v>579</v>
      </c>
      <c r="F50" s="275"/>
      <c r="G50" s="248" t="s">
        <v>579</v>
      </c>
      <c r="H50" s="249" t="s">
        <v>579</v>
      </c>
      <c r="I50" s="250" t="s">
        <v>579</v>
      </c>
      <c r="J50" s="275"/>
      <c r="K50" s="248" t="s">
        <v>579</v>
      </c>
      <c r="L50" s="267" t="s">
        <v>579</v>
      </c>
      <c r="M50" s="250" t="s">
        <v>579</v>
      </c>
      <c r="N50" s="329"/>
      <c r="O50" s="248" t="s">
        <v>579</v>
      </c>
      <c r="P50" s="267" t="s">
        <v>579</v>
      </c>
      <c r="Q50" s="250" t="s">
        <v>579</v>
      </c>
      <c r="R50" s="329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 t="s">
        <v>579</v>
      </c>
      <c r="F51" s="275"/>
      <c r="G51" s="248" t="s">
        <v>579</v>
      </c>
      <c r="H51" s="249" t="s">
        <v>579</v>
      </c>
      <c r="I51" s="250" t="s">
        <v>579</v>
      </c>
      <c r="J51" s="275"/>
      <c r="K51" s="248" t="s">
        <v>579</v>
      </c>
      <c r="L51" s="267" t="s">
        <v>579</v>
      </c>
      <c r="M51" s="250" t="s">
        <v>579</v>
      </c>
      <c r="N51" s="329"/>
      <c r="O51" s="248" t="s">
        <v>579</v>
      </c>
      <c r="P51" s="267" t="s">
        <v>579</v>
      </c>
      <c r="Q51" s="250" t="s">
        <v>579</v>
      </c>
      <c r="R51" s="275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 t="s">
        <v>579</v>
      </c>
      <c r="F52" s="275"/>
      <c r="G52" s="248" t="s">
        <v>579</v>
      </c>
      <c r="H52" s="249" t="s">
        <v>579</v>
      </c>
      <c r="I52" s="250" t="s">
        <v>579</v>
      </c>
      <c r="J52" s="275"/>
      <c r="K52" s="248" t="s">
        <v>579</v>
      </c>
      <c r="L52" s="267" t="s">
        <v>579</v>
      </c>
      <c r="M52" s="250" t="s">
        <v>579</v>
      </c>
      <c r="N52" s="329"/>
      <c r="O52" s="248" t="s">
        <v>579</v>
      </c>
      <c r="P52" s="267" t="s">
        <v>579</v>
      </c>
      <c r="Q52" s="250" t="s">
        <v>579</v>
      </c>
      <c r="R52" s="275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 t="s">
        <v>579</v>
      </c>
      <c r="J53" s="275"/>
      <c r="K53" s="248" t="s">
        <v>579</v>
      </c>
      <c r="L53" s="267" t="s">
        <v>579</v>
      </c>
      <c r="M53" s="250" t="s">
        <v>579</v>
      </c>
      <c r="N53" s="329"/>
      <c r="O53" s="248" t="s">
        <v>579</v>
      </c>
      <c r="P53" s="267" t="s">
        <v>579</v>
      </c>
      <c r="Q53" s="250" t="s">
        <v>579</v>
      </c>
      <c r="R53" s="275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 t="s">
        <v>579</v>
      </c>
      <c r="R54" s="275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3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3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3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3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3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 t="s">
        <v>579</v>
      </c>
      <c r="F79" s="287"/>
      <c r="G79" s="248" t="s">
        <v>579</v>
      </c>
      <c r="H79" s="267" t="s">
        <v>579</v>
      </c>
      <c r="I79" s="250" t="s">
        <v>579</v>
      </c>
      <c r="J79" s="287"/>
      <c r="K79" s="248" t="s">
        <v>579</v>
      </c>
      <c r="L79" s="267" t="s">
        <v>579</v>
      </c>
      <c r="M79" s="250" t="s">
        <v>579</v>
      </c>
      <c r="N79" s="287"/>
      <c r="O79" s="248" t="s">
        <v>579</v>
      </c>
      <c r="P79" s="267" t="s">
        <v>579</v>
      </c>
      <c r="Q79" s="250" t="s">
        <v>579</v>
      </c>
      <c r="R79" s="287"/>
      <c r="S79" s="248" t="s">
        <v>579</v>
      </c>
      <c r="T79" s="267" t="s">
        <v>579</v>
      </c>
      <c r="U79" s="250" t="s">
        <v>579</v>
      </c>
      <c r="V79" s="287"/>
      <c r="W79" s="248" t="s">
        <v>579</v>
      </c>
      <c r="X79" s="267" t="s">
        <v>579</v>
      </c>
      <c r="Y79" s="250" t="s">
        <v>579</v>
      </c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 t="s">
        <v>579</v>
      </c>
      <c r="F80" s="288"/>
      <c r="G80" s="248" t="s">
        <v>579</v>
      </c>
      <c r="H80" s="267" t="s">
        <v>579</v>
      </c>
      <c r="I80" s="250" t="s">
        <v>579</v>
      </c>
      <c r="J80" s="288"/>
      <c r="K80" s="248" t="s">
        <v>579</v>
      </c>
      <c r="L80" s="267" t="s">
        <v>579</v>
      </c>
      <c r="M80" s="250" t="s">
        <v>579</v>
      </c>
      <c r="N80" s="288"/>
      <c r="O80" s="248" t="s">
        <v>579</v>
      </c>
      <c r="P80" s="267" t="s">
        <v>579</v>
      </c>
      <c r="Q80" s="250" t="s">
        <v>579</v>
      </c>
      <c r="R80" s="288"/>
      <c r="S80" s="248" t="s">
        <v>579</v>
      </c>
      <c r="T80" s="267" t="s">
        <v>579</v>
      </c>
      <c r="U80" s="250" t="s">
        <v>579</v>
      </c>
      <c r="V80" s="288"/>
      <c r="W80" s="248" t="s">
        <v>579</v>
      </c>
      <c r="X80" s="267" t="s">
        <v>579</v>
      </c>
      <c r="Y80" s="250" t="s">
        <v>579</v>
      </c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 t="s">
        <v>579</v>
      </c>
      <c r="F81" s="288"/>
      <c r="G81" s="248" t="s">
        <v>579</v>
      </c>
      <c r="H81" s="267" t="s">
        <v>579</v>
      </c>
      <c r="I81" s="250" t="s">
        <v>579</v>
      </c>
      <c r="J81" s="288"/>
      <c r="K81" s="248" t="s">
        <v>579</v>
      </c>
      <c r="L81" s="267" t="s">
        <v>579</v>
      </c>
      <c r="M81" s="250" t="s">
        <v>579</v>
      </c>
      <c r="N81" s="288"/>
      <c r="O81" s="248" t="s">
        <v>579</v>
      </c>
      <c r="P81" s="267" t="s">
        <v>579</v>
      </c>
      <c r="Q81" s="250" t="s">
        <v>579</v>
      </c>
      <c r="R81" s="288"/>
      <c r="S81" s="248" t="s">
        <v>579</v>
      </c>
      <c r="T81" s="267" t="s">
        <v>579</v>
      </c>
      <c r="U81" s="250" t="s">
        <v>579</v>
      </c>
      <c r="V81" s="288"/>
      <c r="W81" s="248" t="s">
        <v>579</v>
      </c>
      <c r="X81" s="267" t="s">
        <v>579</v>
      </c>
      <c r="Y81" s="250" t="s">
        <v>579</v>
      </c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 t="s">
        <v>579</v>
      </c>
      <c r="F82" s="288"/>
      <c r="G82" s="248" t="s">
        <v>579</v>
      </c>
      <c r="H82" s="267" t="s">
        <v>579</v>
      </c>
      <c r="I82" s="250" t="s">
        <v>579</v>
      </c>
      <c r="J82" s="288"/>
      <c r="K82" s="248" t="s">
        <v>579</v>
      </c>
      <c r="L82" s="267" t="s">
        <v>579</v>
      </c>
      <c r="M82" s="250" t="s">
        <v>579</v>
      </c>
      <c r="N82" s="288"/>
      <c r="O82" s="248" t="s">
        <v>579</v>
      </c>
      <c r="P82" s="267" t="s">
        <v>579</v>
      </c>
      <c r="Q82" s="250" t="s">
        <v>579</v>
      </c>
      <c r="R82" s="288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 t="s">
        <v>579</v>
      </c>
      <c r="F83" s="288"/>
      <c r="G83" s="248" t="s">
        <v>579</v>
      </c>
      <c r="H83" s="267" t="s">
        <v>579</v>
      </c>
      <c r="I83" s="250" t="s">
        <v>579</v>
      </c>
      <c r="J83" s="288"/>
      <c r="K83" s="248" t="s">
        <v>579</v>
      </c>
      <c r="L83" s="267" t="s">
        <v>579</v>
      </c>
      <c r="M83" s="250" t="s">
        <v>579</v>
      </c>
      <c r="N83" s="288"/>
      <c r="O83" s="248" t="s">
        <v>579</v>
      </c>
      <c r="P83" s="267" t="s">
        <v>579</v>
      </c>
      <c r="Q83" s="250" t="s">
        <v>579</v>
      </c>
      <c r="R83" s="288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 t="s">
        <v>579</v>
      </c>
      <c r="F84" s="288"/>
      <c r="G84" s="248" t="s">
        <v>579</v>
      </c>
      <c r="H84" s="267" t="s">
        <v>579</v>
      </c>
      <c r="I84" s="250" t="s">
        <v>579</v>
      </c>
      <c r="J84" s="288"/>
      <c r="K84" s="248" t="s">
        <v>579</v>
      </c>
      <c r="L84" s="267" t="s">
        <v>579</v>
      </c>
      <c r="M84" s="250" t="s">
        <v>579</v>
      </c>
      <c r="N84" s="288"/>
      <c r="O84" s="248" t="s">
        <v>579</v>
      </c>
      <c r="P84" s="267" t="s">
        <v>579</v>
      </c>
      <c r="Q84" s="250" t="s">
        <v>579</v>
      </c>
      <c r="R84" s="288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 t="s">
        <v>579</v>
      </c>
      <c r="F85" s="289"/>
      <c r="G85" s="270" t="s">
        <v>579</v>
      </c>
      <c r="H85" s="271" t="s">
        <v>579</v>
      </c>
      <c r="I85" s="250" t="s">
        <v>579</v>
      </c>
      <c r="J85" s="289"/>
      <c r="K85" s="270" t="s">
        <v>579</v>
      </c>
      <c r="L85" s="271" t="s">
        <v>579</v>
      </c>
      <c r="M85" s="250" t="s">
        <v>579</v>
      </c>
      <c r="N85" s="289"/>
      <c r="O85" s="270" t="s">
        <v>579</v>
      </c>
      <c r="P85" s="271" t="s">
        <v>579</v>
      </c>
      <c r="Q85" s="250" t="s">
        <v>579</v>
      </c>
      <c r="R85" s="289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89"/>
      <c r="K86" s="270" t="s">
        <v>579</v>
      </c>
      <c r="L86" s="271" t="s">
        <v>579</v>
      </c>
      <c r="M86" s="250" t="s">
        <v>579</v>
      </c>
      <c r="N86" s="289"/>
      <c r="O86" s="270" t="s">
        <v>579</v>
      </c>
      <c r="P86" s="271" t="s">
        <v>579</v>
      </c>
      <c r="Q86" s="250" t="s">
        <v>579</v>
      </c>
      <c r="R86" s="289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89"/>
      <c r="O87" s="270" t="s">
        <v>579</v>
      </c>
      <c r="P87" s="271" t="s">
        <v>579</v>
      </c>
      <c r="Q87" s="250" t="s">
        <v>579</v>
      </c>
      <c r="R87" s="289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89"/>
      <c r="O88" s="270" t="s">
        <v>579</v>
      </c>
      <c r="P88" s="271" t="s">
        <v>579</v>
      </c>
      <c r="Q88" s="250" t="s">
        <v>579</v>
      </c>
      <c r="R88" s="289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89"/>
      <c r="O89" s="270" t="s">
        <v>579</v>
      </c>
      <c r="P89" s="271" t="s">
        <v>579</v>
      </c>
      <c r="Q89" s="250" t="s">
        <v>579</v>
      </c>
      <c r="R89" s="289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 t="s">
        <v>579</v>
      </c>
      <c r="F99" s="287"/>
      <c r="G99" s="248" t="s">
        <v>579</v>
      </c>
      <c r="H99" s="267" t="s">
        <v>579</v>
      </c>
      <c r="I99" s="250" t="s">
        <v>579</v>
      </c>
      <c r="J99" s="287"/>
      <c r="K99" s="248" t="s">
        <v>579</v>
      </c>
      <c r="L99" s="267" t="s">
        <v>579</v>
      </c>
      <c r="M99" s="250" t="s">
        <v>579</v>
      </c>
      <c r="N99" s="287"/>
      <c r="O99" s="248" t="s">
        <v>579</v>
      </c>
      <c r="P99" s="267" t="s">
        <v>579</v>
      </c>
      <c r="Q99" s="250" t="s">
        <v>579</v>
      </c>
      <c r="R99" s="287"/>
      <c r="S99" s="248" t="s">
        <v>579</v>
      </c>
      <c r="T99" s="267" t="s">
        <v>579</v>
      </c>
      <c r="U99" s="250" t="s">
        <v>579</v>
      </c>
      <c r="V99" s="287"/>
      <c r="W99" s="248" t="s">
        <v>579</v>
      </c>
      <c r="X99" s="267" t="s">
        <v>579</v>
      </c>
      <c r="Y99" s="250" t="s">
        <v>579</v>
      </c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 t="s">
        <v>579</v>
      </c>
      <c r="F100" s="288"/>
      <c r="G100" s="248" t="s">
        <v>579</v>
      </c>
      <c r="H100" s="267" t="s">
        <v>579</v>
      </c>
      <c r="I100" s="250" t="s">
        <v>579</v>
      </c>
      <c r="J100" s="288"/>
      <c r="K100" s="248" t="s">
        <v>579</v>
      </c>
      <c r="L100" s="267" t="s">
        <v>579</v>
      </c>
      <c r="M100" s="250" t="s">
        <v>579</v>
      </c>
      <c r="N100" s="288"/>
      <c r="O100" s="248" t="s">
        <v>579</v>
      </c>
      <c r="P100" s="267" t="s">
        <v>579</v>
      </c>
      <c r="Q100" s="250" t="s">
        <v>579</v>
      </c>
      <c r="R100" s="288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 t="s">
        <v>579</v>
      </c>
      <c r="F101" s="288"/>
      <c r="G101" s="248" t="s">
        <v>579</v>
      </c>
      <c r="H101" s="267" t="s">
        <v>579</v>
      </c>
      <c r="I101" s="250" t="s">
        <v>579</v>
      </c>
      <c r="J101" s="288"/>
      <c r="K101" s="248" t="s">
        <v>579</v>
      </c>
      <c r="L101" s="267" t="s">
        <v>579</v>
      </c>
      <c r="M101" s="250" t="s">
        <v>579</v>
      </c>
      <c r="N101" s="288"/>
      <c r="O101" s="248" t="s">
        <v>579</v>
      </c>
      <c r="P101" s="267" t="s">
        <v>579</v>
      </c>
      <c r="Q101" s="250" t="s">
        <v>579</v>
      </c>
      <c r="R101" s="288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 t="s">
        <v>579</v>
      </c>
      <c r="F102" s="288"/>
      <c r="G102" s="248" t="s">
        <v>579</v>
      </c>
      <c r="H102" s="267" t="s">
        <v>579</v>
      </c>
      <c r="I102" s="250" t="s">
        <v>579</v>
      </c>
      <c r="J102" s="288"/>
      <c r="K102" s="248" t="s">
        <v>579</v>
      </c>
      <c r="L102" s="267" t="s">
        <v>579</v>
      </c>
      <c r="M102" s="250" t="s">
        <v>579</v>
      </c>
      <c r="N102" s="288"/>
      <c r="O102" s="248" t="s">
        <v>579</v>
      </c>
      <c r="P102" s="267" t="s">
        <v>579</v>
      </c>
      <c r="Q102" s="250" t="s">
        <v>579</v>
      </c>
      <c r="R102" s="288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88"/>
      <c r="K103" s="248" t="s">
        <v>579</v>
      </c>
      <c r="L103" s="267" t="s">
        <v>579</v>
      </c>
      <c r="M103" s="250" t="s">
        <v>579</v>
      </c>
      <c r="N103" s="288"/>
      <c r="O103" s="248" t="s">
        <v>579</v>
      </c>
      <c r="P103" s="267" t="s">
        <v>579</v>
      </c>
      <c r="Q103" s="250" t="s">
        <v>579</v>
      </c>
      <c r="R103" s="288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88"/>
      <c r="O104" s="248" t="s">
        <v>579</v>
      </c>
      <c r="P104" s="267" t="s">
        <v>579</v>
      </c>
      <c r="Q104" s="250" t="s">
        <v>579</v>
      </c>
      <c r="R104" s="288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93"/>
      <c r="O105" s="248" t="s">
        <v>579</v>
      </c>
      <c r="P105" s="267" t="s">
        <v>579</v>
      </c>
      <c r="Q105" s="250" t="s">
        <v>579</v>
      </c>
      <c r="R105" s="293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93"/>
      <c r="O106" s="248" t="s">
        <v>579</v>
      </c>
      <c r="P106" s="267" t="s">
        <v>579</v>
      </c>
      <c r="Q106" s="250" t="s">
        <v>579</v>
      </c>
      <c r="R106" s="293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27375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2052</v>
      </c>
      <c r="V136" s="533">
        <f>MOKUJI!B7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札幌市南区読売</v>
      </c>
      <c r="C151" s="310"/>
      <c r="D151" s="310"/>
      <c r="E151" s="310"/>
      <c r="F151" s="309" t="str">
        <f>IF(G4="","",CONCATENATE($A7,G4))</f>
        <v>札幌市南区朝日</v>
      </c>
      <c r="G151" s="310"/>
      <c r="H151" s="310"/>
      <c r="I151" s="310"/>
      <c r="J151" s="309" t="str">
        <f>IF(K4="","",CONCATENATE($A7,K4))</f>
        <v>札幌市南区毎日</v>
      </c>
      <c r="K151" s="310"/>
      <c r="L151" s="310"/>
      <c r="M151" s="310"/>
      <c r="N151" s="309" t="str">
        <f>IF(O4="","",CONCATENATE($A7,O4))</f>
        <v>札幌市南区北海道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V136:Y136"/>
    <mergeCell ref="A50:A57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17:I134"/>
    <mergeCell ref="B117:E134"/>
    <mergeCell ref="V117:Y134"/>
    <mergeCell ref="R117:U134"/>
    <mergeCell ref="N117:Q134"/>
    <mergeCell ref="J117:M134"/>
    <mergeCell ref="F135:I135"/>
    <mergeCell ref="S77:U77"/>
    <mergeCell ref="C97:E97"/>
    <mergeCell ref="G97:I97"/>
    <mergeCell ref="K97:M97"/>
    <mergeCell ref="O97:Q97"/>
    <mergeCell ref="S97:U97"/>
    <mergeCell ref="C77:E77"/>
    <mergeCell ref="G77:I77"/>
    <mergeCell ref="K77:M77"/>
    <mergeCell ref="O77:Q77"/>
    <mergeCell ref="A1:B1"/>
    <mergeCell ref="H1:I1"/>
    <mergeCell ref="C4:E4"/>
    <mergeCell ref="S1:T1"/>
    <mergeCell ref="U1:V1"/>
    <mergeCell ref="S4:T4"/>
    <mergeCell ref="C1:G1"/>
    <mergeCell ref="J1:M1"/>
    <mergeCell ref="N1:O1"/>
    <mergeCell ref="Q1:R1"/>
    <mergeCell ref="S47:U47"/>
    <mergeCell ref="L2:M2"/>
    <mergeCell ref="A2:B2"/>
    <mergeCell ref="R2:X2"/>
    <mergeCell ref="P2:Q2"/>
    <mergeCell ref="H2:I2"/>
    <mergeCell ref="C2:G2"/>
    <mergeCell ref="A7:A14"/>
    <mergeCell ref="C47:E47"/>
    <mergeCell ref="G47:I47"/>
    <mergeCell ref="K47:M47"/>
    <mergeCell ref="O47:Q47"/>
    <mergeCell ref="W1:X1"/>
    <mergeCell ref="J2:K2"/>
    <mergeCell ref="N2:O2"/>
    <mergeCell ref="G4:I4"/>
    <mergeCell ref="K4:M4"/>
    <mergeCell ref="O4:Q4"/>
    <mergeCell ref="W4:X4"/>
  </mergeCells>
  <phoneticPr fontId="24"/>
  <conditionalFormatting sqref="E6:E12">
    <cfRule type="cellIs" dxfId="20" priority="3" operator="greaterThan">
      <formula>D6</formula>
    </cfRule>
  </conditionalFormatting>
  <conditionalFormatting sqref="I6:I9">
    <cfRule type="cellIs" dxfId="19" priority="2" stopIfTrue="1" operator="greaterThan">
      <formula>H6</formula>
    </cfRule>
  </conditionalFormatting>
  <conditionalFormatting sqref="Q6:Q13">
    <cfRule type="cellIs" dxfId="18" priority="1" stopIfTrue="1" operator="greaterThan">
      <formula>P6</formula>
    </cfRule>
  </conditionalFormatting>
  <hyperlinks>
    <hyperlink ref="A4" location="MOKUJI!R1C1" display="MOKUJI!R1C1" xr:uid="{00000000-0004-0000-0300-000000000000}"/>
    <hyperlink ref="A47" location="MOKUJI!R1C1" display="MOKUJI!R1C1" xr:uid="{00000000-0004-0000-0300-000001000000}"/>
    <hyperlink ref="A77" location="MOKUJI!R1C1" display="MOKUJI!R1C1" xr:uid="{00000000-0004-0000-0300-000002000000}"/>
    <hyperlink ref="A97" location="MOKUJI!R1C1" display="MOKUJI!R1C1" xr:uid="{00000000-0004-0000-0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11911111111111113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38</v>
      </c>
      <c r="Z2" s="398" t="s">
        <v>1891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15</v>
      </c>
      <c r="W4" s="505" t="s">
        <v>30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395" t="s">
        <v>580</v>
      </c>
      <c r="W5" s="338" t="s">
        <v>581</v>
      </c>
      <c r="X5" s="410" t="s">
        <v>582</v>
      </c>
      <c r="Y5" s="380"/>
    </row>
    <row r="6" spans="1:26" s="252" customFormat="1" ht="12.75" customHeight="1" thickTop="1" thickBot="1">
      <c r="A6" s="246">
        <v>214</v>
      </c>
      <c r="B6" s="351" t="s">
        <v>1399</v>
      </c>
      <c r="C6" s="248" t="s">
        <v>336</v>
      </c>
      <c r="D6" s="249">
        <v>780</v>
      </c>
      <c r="E6" s="250">
        <v>0</v>
      </c>
      <c r="F6" s="351" t="s">
        <v>2143</v>
      </c>
      <c r="G6" s="248" t="s">
        <v>2676</v>
      </c>
      <c r="H6" s="249">
        <v>70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1400</v>
      </c>
      <c r="O6" s="248" t="s">
        <v>2251</v>
      </c>
      <c r="P6" s="249">
        <v>20</v>
      </c>
      <c r="Q6" s="250">
        <v>0</v>
      </c>
      <c r="R6" s="351"/>
      <c r="S6" s="248"/>
      <c r="T6" s="249"/>
      <c r="U6" s="407"/>
      <c r="V6" s="419" t="s">
        <v>1401</v>
      </c>
      <c r="W6" s="420" t="s">
        <v>1857</v>
      </c>
      <c r="X6" s="421">
        <v>6700</v>
      </c>
      <c r="Y6" s="422">
        <v>0</v>
      </c>
    </row>
    <row r="7" spans="1:26" s="252" customFormat="1" ht="12.75" customHeight="1" thickTop="1">
      <c r="A7" s="508" t="s">
        <v>31</v>
      </c>
      <c r="B7" s="266"/>
      <c r="C7" s="248" t="s">
        <v>579</v>
      </c>
      <c r="D7" s="249" t="s">
        <v>579</v>
      </c>
      <c r="E7" s="250" t="s">
        <v>579</v>
      </c>
      <c r="F7" s="266" t="s">
        <v>2144</v>
      </c>
      <c r="G7" s="248" t="s">
        <v>2677</v>
      </c>
      <c r="H7" s="249">
        <v>110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51" t="s">
        <v>1402</v>
      </c>
      <c r="O7" s="248" t="s">
        <v>2520</v>
      </c>
      <c r="P7" s="249">
        <v>55</v>
      </c>
      <c r="Q7" s="250">
        <v>0</v>
      </c>
      <c r="R7" s="351"/>
      <c r="S7" s="248"/>
      <c r="T7" s="249"/>
      <c r="U7" s="250"/>
      <c r="V7" s="247" t="s">
        <v>1474</v>
      </c>
      <c r="W7" s="248" t="s">
        <v>339</v>
      </c>
      <c r="X7" s="249">
        <v>115</v>
      </c>
      <c r="Y7" s="250">
        <v>0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51" t="s">
        <v>1403</v>
      </c>
      <c r="O8" s="248" t="s">
        <v>2252</v>
      </c>
      <c r="P8" s="249">
        <v>30</v>
      </c>
      <c r="Q8" s="250">
        <v>0</v>
      </c>
      <c r="R8" s="266"/>
      <c r="S8" s="248"/>
      <c r="T8" s="249"/>
      <c r="U8" s="250"/>
      <c r="V8" s="251" t="s">
        <v>1475</v>
      </c>
      <c r="W8" s="248" t="s">
        <v>338</v>
      </c>
      <c r="X8" s="249">
        <v>25</v>
      </c>
      <c r="Y8" s="250">
        <v>0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 t="s">
        <v>1868</v>
      </c>
      <c r="O9" s="248" t="s">
        <v>2253</v>
      </c>
      <c r="P9" s="249">
        <v>30</v>
      </c>
      <c r="Q9" s="250">
        <v>0</v>
      </c>
      <c r="R9" s="266"/>
      <c r="S9" s="248"/>
      <c r="T9" s="249"/>
      <c r="U9" s="250"/>
      <c r="V9" s="251" t="s">
        <v>1476</v>
      </c>
      <c r="W9" s="248" t="s">
        <v>337</v>
      </c>
      <c r="X9" s="249">
        <v>80</v>
      </c>
      <c r="Y9" s="250">
        <v>0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51" t="s">
        <v>1404</v>
      </c>
      <c r="O10" s="248" t="s">
        <v>2254</v>
      </c>
      <c r="P10" s="249">
        <v>15</v>
      </c>
      <c r="Q10" s="250">
        <v>0</v>
      </c>
      <c r="R10" s="266"/>
      <c r="S10" s="248"/>
      <c r="T10" s="249"/>
      <c r="U10" s="250"/>
      <c r="V10" s="251" t="s">
        <v>1870</v>
      </c>
      <c r="W10" s="248" t="s">
        <v>1869</v>
      </c>
      <c r="X10" s="249">
        <v>70</v>
      </c>
      <c r="Y10" s="250">
        <v>0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51" t="s">
        <v>1405</v>
      </c>
      <c r="O11" s="248" t="s">
        <v>2255</v>
      </c>
      <c r="P11" s="249">
        <v>95</v>
      </c>
      <c r="Q11" s="250">
        <v>0</v>
      </c>
      <c r="R11" s="266"/>
      <c r="S11" s="248"/>
      <c r="T11" s="249"/>
      <c r="U11" s="250"/>
      <c r="V11" s="251" t="s">
        <v>1471</v>
      </c>
      <c r="W11" s="248" t="s">
        <v>340</v>
      </c>
      <c r="X11" s="249">
        <v>25</v>
      </c>
      <c r="Y11" s="250">
        <v>0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51" t="s">
        <v>1406</v>
      </c>
      <c r="O12" s="248" t="s">
        <v>2521</v>
      </c>
      <c r="P12" s="249">
        <v>1415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 t="s">
        <v>1407</v>
      </c>
      <c r="O13" s="248" t="s">
        <v>2522</v>
      </c>
      <c r="P13" s="249">
        <v>2160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 t="s">
        <v>1408</v>
      </c>
      <c r="O14" s="248" t="s">
        <v>2374</v>
      </c>
      <c r="P14" s="249">
        <v>25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/>
      <c r="O15" s="248" t="s">
        <v>579</v>
      </c>
      <c r="P15" s="249" t="s">
        <v>579</v>
      </c>
      <c r="Q15" s="250" t="s">
        <v>579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51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11820</v>
      </c>
      <c r="B45" s="254"/>
      <c r="C45" s="256" t="str">
        <f>IF(D45=0,"","計")</f>
        <v>計</v>
      </c>
      <c r="D45" s="257">
        <f>SUBTOTAL(9,D6:D44)</f>
        <v>780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180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3845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7015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15</v>
      </c>
      <c r="S47" s="505" t="s">
        <v>30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 thickBo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395" t="s">
        <v>580</v>
      </c>
      <c r="K48" s="338" t="s">
        <v>581</v>
      </c>
      <c r="L48" s="410" t="s">
        <v>582</v>
      </c>
      <c r="M48" s="429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 thickTop="1" thickBot="1">
      <c r="A49" s="246">
        <v>512</v>
      </c>
      <c r="B49" s="351" t="s">
        <v>1409</v>
      </c>
      <c r="C49" s="248" t="s">
        <v>341</v>
      </c>
      <c r="D49" s="249">
        <v>5</v>
      </c>
      <c r="E49" s="250">
        <v>0</v>
      </c>
      <c r="F49" s="266"/>
      <c r="G49" s="248" t="s">
        <v>579</v>
      </c>
      <c r="H49" s="249" t="s">
        <v>579</v>
      </c>
      <c r="I49" s="407" t="s">
        <v>579</v>
      </c>
      <c r="J49" s="419"/>
      <c r="K49" s="420" t="s">
        <v>579</v>
      </c>
      <c r="L49" s="430" t="s">
        <v>579</v>
      </c>
      <c r="M49" s="422" t="s">
        <v>579</v>
      </c>
      <c r="N49" s="428" t="s">
        <v>1410</v>
      </c>
      <c r="O49" s="248" t="s">
        <v>2523</v>
      </c>
      <c r="P49" s="267">
        <v>345</v>
      </c>
      <c r="Q49" s="250">
        <v>0</v>
      </c>
      <c r="R49" s="266" t="s">
        <v>1477</v>
      </c>
      <c r="S49" s="248" t="s">
        <v>1478</v>
      </c>
      <c r="T49" s="267">
        <v>30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 thickTop="1">
      <c r="A50" s="508" t="s">
        <v>32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350"/>
      <c r="K50" s="248" t="s">
        <v>579</v>
      </c>
      <c r="L50" s="267" t="s">
        <v>579</v>
      </c>
      <c r="M50" s="250" t="s">
        <v>579</v>
      </c>
      <c r="N50" s="351" t="s">
        <v>1411</v>
      </c>
      <c r="O50" s="248" t="s">
        <v>2524</v>
      </c>
      <c r="P50" s="267">
        <v>315</v>
      </c>
      <c r="Q50" s="250">
        <v>0</v>
      </c>
      <c r="R50" s="266" t="s">
        <v>1479</v>
      </c>
      <c r="S50" s="248" t="s">
        <v>342</v>
      </c>
      <c r="T50" s="267">
        <v>120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 thickBo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 t="s">
        <v>1412</v>
      </c>
      <c r="O51" s="248" t="s">
        <v>2525</v>
      </c>
      <c r="P51" s="267">
        <v>680</v>
      </c>
      <c r="Q51" s="250">
        <v>0</v>
      </c>
      <c r="R51" s="432" t="s">
        <v>2289</v>
      </c>
      <c r="S51" s="433" t="s">
        <v>2288</v>
      </c>
      <c r="T51" s="434">
        <v>600</v>
      </c>
      <c r="U51" s="38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 thickTop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 t="s">
        <v>1413</v>
      </c>
      <c r="O52" s="248" t="s">
        <v>2526</v>
      </c>
      <c r="P52" s="267">
        <v>1105</v>
      </c>
      <c r="Q52" s="250">
        <v>0</v>
      </c>
      <c r="R52" s="411" t="s">
        <v>1836</v>
      </c>
      <c r="S52" s="412" t="s">
        <v>1838</v>
      </c>
      <c r="T52" s="413">
        <v>700</v>
      </c>
      <c r="U52" s="414">
        <v>0</v>
      </c>
      <c r="V52" s="408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 thickBo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51"/>
      <c r="O53" s="248" t="s">
        <v>579</v>
      </c>
      <c r="P53" s="267" t="s">
        <v>579</v>
      </c>
      <c r="Q53" s="250" t="s">
        <v>579</v>
      </c>
      <c r="R53" s="415" t="s">
        <v>1837</v>
      </c>
      <c r="S53" s="416" t="s">
        <v>1839</v>
      </c>
      <c r="T53" s="417">
        <v>270</v>
      </c>
      <c r="U53" s="418">
        <v>0</v>
      </c>
      <c r="V53" s="408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 thickTop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51"/>
      <c r="O54" s="248" t="s">
        <v>579</v>
      </c>
      <c r="P54" s="267" t="s">
        <v>579</v>
      </c>
      <c r="Q54" s="250" t="s">
        <v>579</v>
      </c>
      <c r="R54" s="454"/>
      <c r="S54" s="457"/>
      <c r="T54" s="455"/>
      <c r="U54" s="456"/>
      <c r="V54" s="408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51"/>
      <c r="O55" s="270" t="s">
        <v>579</v>
      </c>
      <c r="P55" s="271" t="s">
        <v>579</v>
      </c>
      <c r="Q55" s="250" t="s">
        <v>579</v>
      </c>
      <c r="R55" s="337"/>
      <c r="S55" s="270" t="s">
        <v>579</v>
      </c>
      <c r="T55" s="271" t="s">
        <v>579</v>
      </c>
      <c r="U55" s="258">
        <v>0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4170</v>
      </c>
      <c r="B75" s="275"/>
      <c r="C75" s="256" t="str">
        <f>IF(D75=0,"","計")</f>
        <v>計</v>
      </c>
      <c r="D75" s="271">
        <f>SUBTOTAL(9,D49:D74)</f>
        <v>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2445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1720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76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15990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MOKUJI!J13</f>
        <v>46174</v>
      </c>
      <c r="W136" s="534"/>
      <c r="X136" s="534"/>
      <c r="Y136" s="534"/>
    </row>
    <row r="137" spans="1:25" ht="13.5" customHeight="1" thickBot="1">
      <c r="A137" s="332" t="s">
        <v>2152</v>
      </c>
    </row>
    <row r="138" spans="1:25" ht="13.5" customHeight="1" thickTop="1" thickBot="1">
      <c r="A138" s="332" t="s">
        <v>2429</v>
      </c>
      <c r="C138" s="406"/>
      <c r="D138" s="332" t="s">
        <v>2125</v>
      </c>
    </row>
    <row r="139" spans="1:25" ht="13.5" customHeight="1" thickTop="1" thickBot="1">
      <c r="A139" s="332"/>
      <c r="C139" s="406"/>
      <c r="D139" s="332"/>
    </row>
    <row r="140" spans="1:25" ht="13.5" customHeight="1" thickTop="1">
      <c r="A140" s="332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稚内市読売</v>
      </c>
      <c r="C151" s="310"/>
      <c r="D151" s="310"/>
      <c r="E151" s="310"/>
      <c r="F151" s="309" t="str">
        <f>IF(G4="","",CONCATENATE($A7,G4))</f>
        <v>稚内市朝日</v>
      </c>
      <c r="G151" s="310"/>
      <c r="H151" s="310"/>
      <c r="I151" s="310"/>
      <c r="J151" s="309" t="str">
        <f>IF(K4="","",CONCATENATE($A7,K4))</f>
        <v>稚内市毎日</v>
      </c>
      <c r="K151" s="310"/>
      <c r="L151" s="310"/>
      <c r="M151" s="310"/>
      <c r="N151" s="309" t="str">
        <f>IF(O4="","",CONCATENATE($A7,O4))</f>
        <v>稚内市北海道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稚内市日刊宗谷</v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枝幸郡読売</v>
      </c>
      <c r="C153" s="313"/>
      <c r="D153" s="313"/>
      <c r="E153" s="313"/>
      <c r="F153" s="312" t="str">
        <f>IF(G47="","",CONCATENATE($A50,G47))</f>
        <v>枝幸郡朝日</v>
      </c>
      <c r="G153" s="313"/>
      <c r="H153" s="313"/>
      <c r="I153" s="313"/>
      <c r="J153" s="312" t="str">
        <f>IF(K47="","",CONCATENATE($A50,K47))</f>
        <v>枝幸郡毎日</v>
      </c>
      <c r="K153" s="313"/>
      <c r="L153" s="313"/>
      <c r="M153" s="313"/>
      <c r="N153" s="312" t="str">
        <f>IF(O47="","",CONCATENATE($A50,O47))</f>
        <v>枝幸郡北海道</v>
      </c>
      <c r="O153" s="313"/>
      <c r="P153" s="313"/>
      <c r="Q153" s="313"/>
      <c r="R153" s="312" t="str">
        <f>IF(S47="","",CONCATENATE($A50,S47))</f>
        <v>枝幸郡日刊宗谷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:B1"/>
    <mergeCell ref="A117:A124"/>
    <mergeCell ref="A80:A87"/>
    <mergeCell ref="H1:I1"/>
    <mergeCell ref="C47:E47"/>
    <mergeCell ref="A7:A14"/>
    <mergeCell ref="C1:G1"/>
    <mergeCell ref="C4:E4"/>
    <mergeCell ref="A2:B2"/>
    <mergeCell ref="A50:A57"/>
    <mergeCell ref="A100:A107"/>
    <mergeCell ref="C2:G2"/>
    <mergeCell ref="G4:I4"/>
    <mergeCell ref="G97:I97"/>
    <mergeCell ref="C77:E77"/>
    <mergeCell ref="H2:I2"/>
    <mergeCell ref="G47:I47"/>
    <mergeCell ref="G77:I77"/>
    <mergeCell ref="V136:Y136"/>
    <mergeCell ref="J135:M135"/>
    <mergeCell ref="K97:M97"/>
    <mergeCell ref="O97:Q97"/>
    <mergeCell ref="V135:Y135"/>
    <mergeCell ref="N135:Q135"/>
    <mergeCell ref="N117:Q134"/>
    <mergeCell ref="R135:U135"/>
    <mergeCell ref="S97:U97"/>
    <mergeCell ref="V117:Y134"/>
    <mergeCell ref="J117:M134"/>
    <mergeCell ref="S47:U47"/>
    <mergeCell ref="O77:Q77"/>
    <mergeCell ref="W4:Y4"/>
    <mergeCell ref="W47:Y47"/>
    <mergeCell ref="S4:U4"/>
    <mergeCell ref="R117:U134"/>
    <mergeCell ref="W77:Y77"/>
    <mergeCell ref="W97:Y97"/>
    <mergeCell ref="S77:U77"/>
    <mergeCell ref="S1:T1"/>
    <mergeCell ref="U1:V1"/>
    <mergeCell ref="J1:M1"/>
    <mergeCell ref="P2:Q2"/>
    <mergeCell ref="N2:O2"/>
    <mergeCell ref="N1:O1"/>
    <mergeCell ref="Q1:R1"/>
    <mergeCell ref="J2:K2"/>
    <mergeCell ref="R2:X2"/>
    <mergeCell ref="W1:X1"/>
    <mergeCell ref="L2:M2"/>
    <mergeCell ref="B135:E135"/>
    <mergeCell ref="F135:I135"/>
    <mergeCell ref="F117:I134"/>
    <mergeCell ref="C97:E97"/>
    <mergeCell ref="B117:E134"/>
    <mergeCell ref="O4:Q4"/>
    <mergeCell ref="K4:M4"/>
    <mergeCell ref="O47:Q47"/>
    <mergeCell ref="K77:M77"/>
    <mergeCell ref="K47:M47"/>
  </mergeCells>
  <phoneticPr fontId="24"/>
  <hyperlinks>
    <hyperlink ref="A97" location="MOKUJI!R1C1" display="MOKUJI!R1C1" xr:uid="{00000000-0004-0000-2700-000000000000}"/>
    <hyperlink ref="A77" location="MOKUJI!R1C1" display="MOKUJI!R1C1" xr:uid="{00000000-0004-0000-2700-000001000000}"/>
    <hyperlink ref="A47" location="MOKUJI!R1C1" display="MOKUJI!R1C1" xr:uid="{00000000-0004-0000-2700-000002000000}"/>
    <hyperlink ref="A4" location="MOKUJI!R1C1" display="MOKUJI!R1C1" xr:uid="{00000000-0004-0000-2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11911111111111113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39</v>
      </c>
      <c r="Z2" s="398" t="s">
        <v>1890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15</v>
      </c>
      <c r="S4" s="505" t="s">
        <v>30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516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1414</v>
      </c>
      <c r="O6" s="248" t="s">
        <v>2410</v>
      </c>
      <c r="P6" s="249">
        <v>535</v>
      </c>
      <c r="Q6" s="250">
        <v>0</v>
      </c>
      <c r="R6" s="317" t="s">
        <v>1480</v>
      </c>
      <c r="S6" s="248" t="s">
        <v>344</v>
      </c>
      <c r="T6" s="249">
        <v>80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33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1415</v>
      </c>
      <c r="O7" s="248" t="s">
        <v>2527</v>
      </c>
      <c r="P7" s="249">
        <v>55</v>
      </c>
      <c r="Q7" s="250">
        <v>0</v>
      </c>
      <c r="R7" s="266" t="s">
        <v>1481</v>
      </c>
      <c r="S7" s="248" t="s">
        <v>343</v>
      </c>
      <c r="T7" s="249">
        <v>610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 t="s">
        <v>1482</v>
      </c>
      <c r="S8" s="248" t="s">
        <v>335</v>
      </c>
      <c r="T8" s="249">
        <v>90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hidden="1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hidden="1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hidden="1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1370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590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780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15</v>
      </c>
      <c r="S47" s="505" t="s">
        <v>30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511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1416</v>
      </c>
      <c r="O49" s="248" t="s">
        <v>2290</v>
      </c>
      <c r="P49" s="267">
        <v>15</v>
      </c>
      <c r="Q49" s="250">
        <v>0</v>
      </c>
      <c r="R49" s="266" t="s">
        <v>1483</v>
      </c>
      <c r="S49" s="248" t="s">
        <v>346</v>
      </c>
      <c r="T49" s="267">
        <v>215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34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1417</v>
      </c>
      <c r="O50" s="248" t="s">
        <v>2256</v>
      </c>
      <c r="P50" s="267">
        <v>55</v>
      </c>
      <c r="Q50" s="250">
        <v>0</v>
      </c>
      <c r="R50" s="266" t="s">
        <v>1484</v>
      </c>
      <c r="S50" s="248" t="s">
        <v>347</v>
      </c>
      <c r="T50" s="267">
        <v>110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1418</v>
      </c>
      <c r="O51" s="248" t="s">
        <v>2528</v>
      </c>
      <c r="P51" s="267">
        <v>195</v>
      </c>
      <c r="Q51" s="250">
        <v>0</v>
      </c>
      <c r="R51" s="266" t="s">
        <v>1485</v>
      </c>
      <c r="S51" s="248" t="s">
        <v>345</v>
      </c>
      <c r="T51" s="267">
        <v>10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1419</v>
      </c>
      <c r="O52" s="248" t="s">
        <v>2257</v>
      </c>
      <c r="P52" s="267">
        <v>80</v>
      </c>
      <c r="Q52" s="250">
        <v>0</v>
      </c>
      <c r="R52" s="266" t="s">
        <v>2333</v>
      </c>
      <c r="S52" s="248" t="s">
        <v>2334</v>
      </c>
      <c r="T52" s="267">
        <v>90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1420</v>
      </c>
      <c r="O53" s="248" t="s">
        <v>2258</v>
      </c>
      <c r="P53" s="267">
        <v>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>
        <v>0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835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410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425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15</v>
      </c>
      <c r="S77" s="505" t="s">
        <v>30</v>
      </c>
      <c r="T77" s="506"/>
      <c r="U77" s="507"/>
      <c r="V77" s="238"/>
      <c r="W77" s="505"/>
      <c r="X77" s="506"/>
      <c r="Y77" s="507"/>
    </row>
    <row r="78" spans="1:25" s="265" customFormat="1" ht="12.75" customHeight="1" thickBo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338" t="s">
        <v>581</v>
      </c>
      <c r="P78" s="243" t="s">
        <v>582</v>
      </c>
      <c r="Q78" s="244"/>
      <c r="R78" s="395" t="s">
        <v>580</v>
      </c>
      <c r="S78" s="338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518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9" t="s">
        <v>1421</v>
      </c>
      <c r="O79" s="340" t="s">
        <v>2375</v>
      </c>
      <c r="P79" s="346">
        <v>55</v>
      </c>
      <c r="Q79" s="250">
        <v>0</v>
      </c>
      <c r="R79" s="404" t="s">
        <v>2335</v>
      </c>
      <c r="S79" s="401" t="s">
        <v>2336</v>
      </c>
      <c r="T79" s="346">
        <v>230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35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9" t="s">
        <v>1422</v>
      </c>
      <c r="O80" s="343" t="s">
        <v>2411</v>
      </c>
      <c r="P80" s="346">
        <v>35</v>
      </c>
      <c r="Q80" s="250">
        <v>0</v>
      </c>
      <c r="R80" s="337" t="s">
        <v>2337</v>
      </c>
      <c r="S80" s="270" t="s">
        <v>2338</v>
      </c>
      <c r="T80" s="346">
        <v>80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 thickBo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9" t="s">
        <v>1423</v>
      </c>
      <c r="O81" s="344" t="s">
        <v>2529</v>
      </c>
      <c r="P81" s="346">
        <v>130</v>
      </c>
      <c r="Q81" s="250">
        <v>0</v>
      </c>
      <c r="R81" s="337" t="s">
        <v>2339</v>
      </c>
      <c r="S81" s="270" t="s">
        <v>2340</v>
      </c>
      <c r="T81" s="346">
        <v>55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9"/>
      <c r="O82" s="345" t="s">
        <v>579</v>
      </c>
      <c r="P82" s="346" t="s">
        <v>579</v>
      </c>
      <c r="Q82" s="250" t="s">
        <v>579</v>
      </c>
      <c r="R82" s="337" t="s">
        <v>2341</v>
      </c>
      <c r="S82" s="270" t="s">
        <v>2342</v>
      </c>
      <c r="T82" s="346">
        <v>290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317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>
        <v>0</v>
      </c>
      <c r="R84" s="266"/>
      <c r="S84" s="248" t="s">
        <v>579</v>
      </c>
      <c r="T84" s="267" t="s">
        <v>579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76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875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220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655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15</v>
      </c>
      <c r="S97" s="505" t="s">
        <v>30</v>
      </c>
      <c r="T97" s="506"/>
      <c r="U97" s="507"/>
      <c r="V97" s="238"/>
      <c r="W97" s="505"/>
      <c r="X97" s="506"/>
      <c r="Y97" s="507"/>
    </row>
    <row r="98" spans="1:25" s="286" customFormat="1" ht="13.5" customHeight="1" thickBo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338" t="s">
        <v>581</v>
      </c>
      <c r="P98" s="243" t="s">
        <v>582</v>
      </c>
      <c r="Q98" s="244"/>
      <c r="R98" s="395" t="s">
        <v>580</v>
      </c>
      <c r="S98" s="338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 thickBot="1">
      <c r="A99" s="246">
        <v>517</v>
      </c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349" t="s">
        <v>1424</v>
      </c>
      <c r="O99" s="458" t="s">
        <v>2760</v>
      </c>
      <c r="P99" s="346">
        <v>165</v>
      </c>
      <c r="Q99" s="250">
        <v>0</v>
      </c>
      <c r="R99" s="404" t="s">
        <v>2343</v>
      </c>
      <c r="S99" s="401" t="s">
        <v>2761</v>
      </c>
      <c r="T99" s="346">
        <v>120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36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349"/>
      <c r="O100" s="345" t="s">
        <v>579</v>
      </c>
      <c r="P100" s="346" t="s">
        <v>579</v>
      </c>
      <c r="Q100" s="250" t="s">
        <v>579</v>
      </c>
      <c r="R100" s="337"/>
      <c r="S100" s="270" t="s">
        <v>579</v>
      </c>
      <c r="T100" s="346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349"/>
      <c r="O101" s="248" t="s">
        <v>579</v>
      </c>
      <c r="P101" s="346" t="s">
        <v>579</v>
      </c>
      <c r="Q101" s="250" t="s">
        <v>579</v>
      </c>
      <c r="R101" s="317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>
        <v>0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>
        <v>0</v>
      </c>
      <c r="R103" s="266"/>
      <c r="S103" s="248" t="s">
        <v>579</v>
      </c>
      <c r="T103" s="267" t="s">
        <v>579</v>
      </c>
      <c r="U103" s="250">
        <v>0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285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165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120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3365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MOKUJI!J14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天塩郡②読売</v>
      </c>
      <c r="C151" s="310"/>
      <c r="D151" s="310"/>
      <c r="E151" s="310"/>
      <c r="F151" s="309" t="str">
        <f>IF(G4="","",CONCATENATE($A7,G4))</f>
        <v>天塩郡②朝日</v>
      </c>
      <c r="G151" s="310"/>
      <c r="H151" s="310"/>
      <c r="I151" s="310"/>
      <c r="J151" s="309" t="str">
        <f>IF(K4="","",CONCATENATE($A7,K4))</f>
        <v>天塩郡②毎日</v>
      </c>
      <c r="K151" s="310"/>
      <c r="L151" s="310"/>
      <c r="M151" s="310"/>
      <c r="N151" s="309" t="str">
        <f>IF(O4="","",CONCATENATE($A7,O4))</f>
        <v>天塩郡②北海道</v>
      </c>
      <c r="O151" s="310"/>
      <c r="P151" s="310"/>
      <c r="Q151" s="310"/>
      <c r="R151" s="309" t="str">
        <f>IF(S4="","",CONCATENATE($A7,S4))</f>
        <v>天塩郡②日刊宗谷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宗谷郡読売</v>
      </c>
      <c r="C153" s="313"/>
      <c r="D153" s="313"/>
      <c r="E153" s="313"/>
      <c r="F153" s="312" t="str">
        <f>IF(G47="","",CONCATENATE($A50,G47))</f>
        <v>宗谷郡朝日</v>
      </c>
      <c r="G153" s="313"/>
      <c r="H153" s="313"/>
      <c r="I153" s="313"/>
      <c r="J153" s="312" t="str">
        <f>IF(K47="","",CONCATENATE($A50,K47))</f>
        <v>宗谷郡毎日</v>
      </c>
      <c r="K153" s="313"/>
      <c r="L153" s="313"/>
      <c r="M153" s="313"/>
      <c r="N153" s="312" t="str">
        <f>IF(O47="","",CONCATENATE($A50,O47))</f>
        <v>宗谷郡北海道</v>
      </c>
      <c r="O153" s="313"/>
      <c r="P153" s="313"/>
      <c r="Q153" s="313"/>
      <c r="R153" s="312" t="str">
        <f>IF(S47="","",CONCATENATE($A50,S47))</f>
        <v>宗谷郡日刊宗谷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利尻郡読売</v>
      </c>
      <c r="C155" s="313"/>
      <c r="D155" s="313"/>
      <c r="E155" s="313"/>
      <c r="F155" s="312" t="str">
        <f>IF(G77="","",CONCATENATE($A80,G77))</f>
        <v>利尻郡朝日</v>
      </c>
      <c r="G155" s="313"/>
      <c r="H155" s="313"/>
      <c r="I155" s="313"/>
      <c r="J155" s="312" t="str">
        <f>IF(K77="","",CONCATENATE($A80,K77))</f>
        <v>利尻郡毎日</v>
      </c>
      <c r="K155" s="313"/>
      <c r="L155" s="313"/>
      <c r="M155" s="313"/>
      <c r="N155" s="312" t="str">
        <f>IF(O77="","",CONCATENATE($A80,O77))</f>
        <v>利尻郡北海道</v>
      </c>
      <c r="O155" s="313"/>
      <c r="P155" s="313"/>
      <c r="Q155" s="313"/>
      <c r="R155" s="312" t="str">
        <f>IF(S77="","",CONCATENATE($A80,S77))</f>
        <v>利尻郡日刊宗谷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礼文郡読売</v>
      </c>
      <c r="C157" s="313"/>
      <c r="D157" s="313"/>
      <c r="E157" s="313"/>
      <c r="F157" s="312" t="str">
        <f>IF(G97="","",CONCATENATE($A100,G97))</f>
        <v>礼文郡朝日</v>
      </c>
      <c r="G157" s="313"/>
      <c r="H157" s="313"/>
      <c r="I157" s="313"/>
      <c r="J157" s="312" t="str">
        <f>IF(K97="","",CONCATENATE($A100,K97))</f>
        <v>礼文郡毎日</v>
      </c>
      <c r="K157" s="313"/>
      <c r="L157" s="313"/>
      <c r="M157" s="313"/>
      <c r="N157" s="312" t="str">
        <f>IF(O97="","",CONCATENATE($A100,O97))</f>
        <v>礼文郡北海道</v>
      </c>
      <c r="O157" s="313"/>
      <c r="P157" s="313"/>
      <c r="Q157" s="313"/>
      <c r="R157" s="312" t="str">
        <f>IF(S97="","",CONCATENATE($A100,S97))</f>
        <v>礼文郡日刊宗谷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N117:Q134"/>
    <mergeCell ref="V136:Y136"/>
    <mergeCell ref="N135:Q135"/>
    <mergeCell ref="R135:U135"/>
    <mergeCell ref="V135:Y135"/>
    <mergeCell ref="W1:X1"/>
    <mergeCell ref="W4:Y4"/>
    <mergeCell ref="O4:Q4"/>
    <mergeCell ref="Q1:R1"/>
    <mergeCell ref="A1:B1"/>
    <mergeCell ref="A2:B2"/>
    <mergeCell ref="R2:X2"/>
    <mergeCell ref="P2:Q2"/>
    <mergeCell ref="L2:M2"/>
    <mergeCell ref="H1:I1"/>
    <mergeCell ref="J2:K2"/>
    <mergeCell ref="N2:O2"/>
    <mergeCell ref="H2:I2"/>
    <mergeCell ref="C1:G1"/>
    <mergeCell ref="G4:I4"/>
    <mergeCell ref="K4:M4"/>
    <mergeCell ref="S77:U77"/>
    <mergeCell ref="S1:T1"/>
    <mergeCell ref="W77:Y77"/>
    <mergeCell ref="A7:A14"/>
    <mergeCell ref="W47:Y47"/>
    <mergeCell ref="O47:Q47"/>
    <mergeCell ref="G47:I47"/>
    <mergeCell ref="K47:M47"/>
    <mergeCell ref="S47:U47"/>
    <mergeCell ref="C47:E47"/>
    <mergeCell ref="C4:E4"/>
    <mergeCell ref="S4:U4"/>
    <mergeCell ref="U1:V1"/>
    <mergeCell ref="J1:M1"/>
    <mergeCell ref="N1:O1"/>
    <mergeCell ref="C2:G2"/>
    <mergeCell ref="A50:A57"/>
    <mergeCell ref="C77:E77"/>
    <mergeCell ref="G77:I77"/>
    <mergeCell ref="O97:Q97"/>
    <mergeCell ref="K77:M77"/>
    <mergeCell ref="O77:Q77"/>
    <mergeCell ref="S97:U97"/>
    <mergeCell ref="W97:Y97"/>
    <mergeCell ref="A100:A107"/>
    <mergeCell ref="A80:A87"/>
    <mergeCell ref="C97:E97"/>
    <mergeCell ref="G97:I97"/>
    <mergeCell ref="K97:M97"/>
    <mergeCell ref="A117:A124"/>
    <mergeCell ref="B135:E135"/>
    <mergeCell ref="F135:I135"/>
    <mergeCell ref="J135:M135"/>
    <mergeCell ref="J117:M134"/>
    <mergeCell ref="F117:I134"/>
    <mergeCell ref="B117:E134"/>
  </mergeCells>
  <phoneticPr fontId="24"/>
  <hyperlinks>
    <hyperlink ref="A97" location="MOKUJI!R1C1" display="MOKUJI!R1C1" xr:uid="{00000000-0004-0000-2800-000000000000}"/>
    <hyperlink ref="A77" location="MOKUJI!R1C1" display="MOKUJI!R1C1" xr:uid="{00000000-0004-0000-2800-000001000000}"/>
    <hyperlink ref="A47" location="MOKUJI!R1C1" display="MOKUJI!R1C1" xr:uid="{00000000-0004-0000-2800-000002000000}"/>
    <hyperlink ref="A4" location="MOKUJI!R1C1" display="MOKUJI!R1C1" xr:uid="{00000000-0004-0000-28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119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40</v>
      </c>
      <c r="Z2" s="398" t="s">
        <v>1889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208</v>
      </c>
      <c r="B6" s="351" t="s">
        <v>2789</v>
      </c>
      <c r="C6" s="248" t="s">
        <v>2790</v>
      </c>
      <c r="D6" s="249">
        <v>1440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351"/>
      <c r="K6" s="248" t="s">
        <v>579</v>
      </c>
      <c r="L6" s="249" t="s">
        <v>579</v>
      </c>
      <c r="M6" s="250" t="s">
        <v>579</v>
      </c>
      <c r="N6" s="351" t="s">
        <v>1426</v>
      </c>
      <c r="O6" s="248" t="s">
        <v>2530</v>
      </c>
      <c r="P6" s="249">
        <v>3040</v>
      </c>
      <c r="Q6" s="250">
        <v>0</v>
      </c>
      <c r="R6" s="351"/>
      <c r="S6" s="248"/>
      <c r="T6" s="249"/>
      <c r="U6" s="250"/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37</v>
      </c>
      <c r="B7" s="351" t="s">
        <v>1425</v>
      </c>
      <c r="C7" s="248" t="s">
        <v>75</v>
      </c>
      <c r="D7" s="249">
        <v>1440</v>
      </c>
      <c r="E7" s="250">
        <v>0</v>
      </c>
      <c r="F7" s="351"/>
      <c r="G7" s="248" t="s">
        <v>579</v>
      </c>
      <c r="H7" s="249" t="s">
        <v>579</v>
      </c>
      <c r="I7" s="250" t="s">
        <v>579</v>
      </c>
      <c r="J7" s="351"/>
      <c r="K7" s="248" t="s">
        <v>579</v>
      </c>
      <c r="L7" s="249" t="s">
        <v>579</v>
      </c>
      <c r="M7" s="250" t="s">
        <v>579</v>
      </c>
      <c r="N7" s="351" t="s">
        <v>1427</v>
      </c>
      <c r="O7" s="248" t="s">
        <v>2531</v>
      </c>
      <c r="P7" s="249">
        <v>3245</v>
      </c>
      <c r="Q7" s="250">
        <v>0</v>
      </c>
      <c r="R7" s="351"/>
      <c r="S7" s="248"/>
      <c r="T7" s="249"/>
      <c r="U7" s="250"/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51" t="s">
        <v>760</v>
      </c>
      <c r="C8" s="248" t="s">
        <v>73</v>
      </c>
      <c r="D8" s="249">
        <v>20</v>
      </c>
      <c r="E8" s="250">
        <v>0</v>
      </c>
      <c r="F8" s="351"/>
      <c r="G8" s="248" t="s">
        <v>579</v>
      </c>
      <c r="H8" s="249" t="s">
        <v>579</v>
      </c>
      <c r="I8" s="250" t="s">
        <v>579</v>
      </c>
      <c r="J8" s="351"/>
      <c r="K8" s="248" t="s">
        <v>579</v>
      </c>
      <c r="L8" s="249" t="s">
        <v>579</v>
      </c>
      <c r="M8" s="250" t="s">
        <v>579</v>
      </c>
      <c r="N8" s="351" t="s">
        <v>1428</v>
      </c>
      <c r="O8" s="248" t="s">
        <v>2532</v>
      </c>
      <c r="P8" s="249">
        <v>3760</v>
      </c>
      <c r="Q8" s="250">
        <v>0</v>
      </c>
      <c r="R8" s="351"/>
      <c r="S8" s="248"/>
      <c r="T8" s="249"/>
      <c r="U8" s="250"/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5" t="s">
        <v>1430</v>
      </c>
      <c r="C9" s="248" t="s">
        <v>2533</v>
      </c>
      <c r="D9" s="249">
        <v>140</v>
      </c>
      <c r="E9" s="250">
        <v>0</v>
      </c>
      <c r="F9" s="351"/>
      <c r="G9" s="248" t="s">
        <v>579</v>
      </c>
      <c r="H9" s="249" t="s">
        <v>579</v>
      </c>
      <c r="I9" s="250" t="s">
        <v>579</v>
      </c>
      <c r="J9" s="351"/>
      <c r="K9" s="248" t="s">
        <v>579</v>
      </c>
      <c r="L9" s="249" t="s">
        <v>579</v>
      </c>
      <c r="M9" s="250" t="s">
        <v>579</v>
      </c>
      <c r="N9" s="351" t="s">
        <v>1429</v>
      </c>
      <c r="O9" s="248" t="s">
        <v>2259</v>
      </c>
      <c r="P9" s="249">
        <v>145</v>
      </c>
      <c r="Q9" s="250">
        <v>0</v>
      </c>
      <c r="R9" s="351"/>
      <c r="S9" s="248"/>
      <c r="T9" s="249"/>
      <c r="U9" s="250"/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51" t="s">
        <v>1432</v>
      </c>
      <c r="C10" s="248" t="s">
        <v>76</v>
      </c>
      <c r="D10" s="249">
        <v>230</v>
      </c>
      <c r="E10" s="250">
        <v>0</v>
      </c>
      <c r="F10" s="351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1431</v>
      </c>
      <c r="O10" s="248" t="s">
        <v>2534</v>
      </c>
      <c r="P10" s="249">
        <v>2180</v>
      </c>
      <c r="Q10" s="250">
        <v>0</v>
      </c>
      <c r="R10" s="266"/>
      <c r="S10" s="248"/>
      <c r="T10" s="249"/>
      <c r="U10" s="250"/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51" t="s">
        <v>1434</v>
      </c>
      <c r="C11" s="248" t="s">
        <v>77</v>
      </c>
      <c r="D11" s="249">
        <v>40</v>
      </c>
      <c r="E11" s="250">
        <v>0</v>
      </c>
      <c r="F11" s="351"/>
      <c r="G11" s="248" t="s">
        <v>579</v>
      </c>
      <c r="H11" s="249" t="s">
        <v>579</v>
      </c>
      <c r="I11" s="250" t="s">
        <v>579</v>
      </c>
      <c r="J11" s="351"/>
      <c r="K11" s="248" t="s">
        <v>579</v>
      </c>
      <c r="L11" s="249" t="s">
        <v>579</v>
      </c>
      <c r="M11" s="250" t="s">
        <v>579</v>
      </c>
      <c r="N11" s="351" t="s">
        <v>1433</v>
      </c>
      <c r="O11" s="248" t="s">
        <v>2535</v>
      </c>
      <c r="P11" s="249">
        <v>850</v>
      </c>
      <c r="Q11" s="250">
        <v>0</v>
      </c>
      <c r="R11" s="266"/>
      <c r="S11" s="248"/>
      <c r="T11" s="249"/>
      <c r="U11" s="250"/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51"/>
      <c r="C12" s="248" t="s">
        <v>579</v>
      </c>
      <c r="D12" s="249" t="s">
        <v>579</v>
      </c>
      <c r="E12" s="250" t="s">
        <v>579</v>
      </c>
      <c r="F12" s="351"/>
      <c r="G12" s="248" t="s">
        <v>579</v>
      </c>
      <c r="H12" s="249" t="s">
        <v>579</v>
      </c>
      <c r="I12" s="250" t="s">
        <v>579</v>
      </c>
      <c r="J12" s="351"/>
      <c r="K12" s="248" t="s">
        <v>579</v>
      </c>
      <c r="L12" s="249" t="s">
        <v>579</v>
      </c>
      <c r="M12" s="250" t="s">
        <v>579</v>
      </c>
      <c r="N12" s="351" t="s">
        <v>1435</v>
      </c>
      <c r="O12" s="248" t="s">
        <v>2260</v>
      </c>
      <c r="P12" s="249">
        <v>25</v>
      </c>
      <c r="Q12" s="250">
        <v>0</v>
      </c>
      <c r="R12" s="266"/>
      <c r="S12" s="248"/>
      <c r="T12" s="249"/>
      <c r="U12" s="250"/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51"/>
      <c r="C13" s="248" t="s">
        <v>579</v>
      </c>
      <c r="D13" s="249" t="s">
        <v>579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51" t="s">
        <v>1436</v>
      </c>
      <c r="O13" s="248" t="s">
        <v>2536</v>
      </c>
      <c r="P13" s="249">
        <v>235</v>
      </c>
      <c r="Q13" s="250">
        <v>0</v>
      </c>
      <c r="R13" s="266"/>
      <c r="S13" s="248"/>
      <c r="T13" s="249"/>
      <c r="U13" s="250"/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51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51" t="s">
        <v>1437</v>
      </c>
      <c r="O14" s="248" t="s">
        <v>2537</v>
      </c>
      <c r="P14" s="249">
        <v>875</v>
      </c>
      <c r="Q14" s="250">
        <v>0</v>
      </c>
      <c r="R14" s="266"/>
      <c r="S14" s="248"/>
      <c r="T14" s="249"/>
      <c r="U14" s="250"/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351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51" t="s">
        <v>1438</v>
      </c>
      <c r="O15" s="248" t="s">
        <v>2261</v>
      </c>
      <c r="P15" s="249">
        <v>665</v>
      </c>
      <c r="Q15" s="250">
        <v>0</v>
      </c>
      <c r="R15" s="266"/>
      <c r="S15" s="248"/>
      <c r="T15" s="249"/>
      <c r="U15" s="250"/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51"/>
      <c r="O16" s="248" t="s">
        <v>579</v>
      </c>
      <c r="P16" s="249" t="s">
        <v>579</v>
      </c>
      <c r="Q16" s="250" t="s">
        <v>579</v>
      </c>
      <c r="R16" s="266"/>
      <c r="S16" s="248"/>
      <c r="T16" s="249"/>
      <c r="U16" s="250"/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>
        <v>0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18330</v>
      </c>
      <c r="B45" s="254"/>
      <c r="C45" s="256" t="str">
        <f>IF(D45=0,"","計")</f>
        <v>計</v>
      </c>
      <c r="D45" s="257">
        <f>SUBTOTAL(9,D6:D44)</f>
        <v>3310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15020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211</v>
      </c>
      <c r="B49" s="351" t="s">
        <v>1439</v>
      </c>
      <c r="C49" s="248" t="s">
        <v>78</v>
      </c>
      <c r="D49" s="249">
        <v>2500</v>
      </c>
      <c r="E49" s="250">
        <v>0</v>
      </c>
      <c r="F49" s="351" t="s">
        <v>1440</v>
      </c>
      <c r="G49" s="248" t="s">
        <v>2678</v>
      </c>
      <c r="H49" s="249">
        <v>170</v>
      </c>
      <c r="I49" s="250">
        <v>0</v>
      </c>
      <c r="J49" s="351"/>
      <c r="K49" s="248" t="s">
        <v>579</v>
      </c>
      <c r="L49" s="267" t="s">
        <v>579</v>
      </c>
      <c r="M49" s="250" t="s">
        <v>579</v>
      </c>
      <c r="N49" s="351" t="s">
        <v>1441</v>
      </c>
      <c r="O49" s="248" t="s">
        <v>2538</v>
      </c>
      <c r="P49" s="267">
        <v>1360</v>
      </c>
      <c r="Q49" s="250">
        <v>0</v>
      </c>
      <c r="R49" s="351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38</v>
      </c>
      <c r="B50" s="266"/>
      <c r="C50" s="248" t="s">
        <v>579</v>
      </c>
      <c r="D50" s="249" t="s">
        <v>579</v>
      </c>
      <c r="E50" s="250">
        <v>0</v>
      </c>
      <c r="F50" s="266"/>
      <c r="G50" s="248" t="s">
        <v>579</v>
      </c>
      <c r="H50" s="249" t="s">
        <v>579</v>
      </c>
      <c r="I50" s="250">
        <v>0</v>
      </c>
      <c r="J50" s="351"/>
      <c r="K50" s="248" t="s">
        <v>579</v>
      </c>
      <c r="L50" s="267" t="s">
        <v>579</v>
      </c>
      <c r="M50" s="250" t="s">
        <v>579</v>
      </c>
      <c r="N50" s="351" t="s">
        <v>1442</v>
      </c>
      <c r="O50" s="248" t="s">
        <v>2539</v>
      </c>
      <c r="P50" s="267">
        <v>2770</v>
      </c>
      <c r="Q50" s="250">
        <v>0</v>
      </c>
      <c r="R50" s="351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>
        <v>0</v>
      </c>
      <c r="F51" s="266"/>
      <c r="G51" s="248" t="s">
        <v>579</v>
      </c>
      <c r="H51" s="249" t="s">
        <v>579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351" t="s">
        <v>1443</v>
      </c>
      <c r="O51" s="248" t="s">
        <v>2376</v>
      </c>
      <c r="P51" s="267">
        <v>235</v>
      </c>
      <c r="Q51" s="250">
        <v>0</v>
      </c>
      <c r="R51" s="266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 t="s">
        <v>579</v>
      </c>
      <c r="R52" s="266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>
        <v>0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7035</v>
      </c>
      <c r="B75" s="275"/>
      <c r="C75" s="256" t="str">
        <f>IF(D75=0,"","計")</f>
        <v>計</v>
      </c>
      <c r="D75" s="271">
        <f>SUBTOTAL(9,D49:D74)</f>
        <v>2500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170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4365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/>
      <c r="S77" s="505" t="s">
        <v>39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219</v>
      </c>
      <c r="B79" s="351" t="s">
        <v>1444</v>
      </c>
      <c r="C79" s="248" t="s">
        <v>79</v>
      </c>
      <c r="D79" s="267">
        <v>460</v>
      </c>
      <c r="E79" s="250">
        <v>0</v>
      </c>
      <c r="F79" s="351" t="s">
        <v>1445</v>
      </c>
      <c r="G79" s="248" t="s">
        <v>2679</v>
      </c>
      <c r="H79" s="267">
        <v>80</v>
      </c>
      <c r="I79" s="250">
        <v>0</v>
      </c>
      <c r="J79" s="351"/>
      <c r="K79" s="248" t="s">
        <v>579</v>
      </c>
      <c r="L79" s="267" t="s">
        <v>579</v>
      </c>
      <c r="M79" s="250" t="s">
        <v>579</v>
      </c>
      <c r="N79" s="351" t="s">
        <v>1446</v>
      </c>
      <c r="O79" s="248" t="s">
        <v>2540</v>
      </c>
      <c r="P79" s="267">
        <v>1685</v>
      </c>
      <c r="Q79" s="250">
        <v>0</v>
      </c>
      <c r="R79" s="351" t="s">
        <v>1447</v>
      </c>
      <c r="S79" s="248" t="s">
        <v>79</v>
      </c>
      <c r="T79" s="267">
        <v>3845</v>
      </c>
      <c r="U79" s="250">
        <v>0</v>
      </c>
      <c r="V79" s="347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40</v>
      </c>
      <c r="B80" s="266"/>
      <c r="C80" s="248" t="s">
        <v>579</v>
      </c>
      <c r="D80" s="267" t="s">
        <v>579</v>
      </c>
      <c r="E80" s="250">
        <v>0</v>
      </c>
      <c r="F80" s="266"/>
      <c r="G80" s="248" t="s">
        <v>579</v>
      </c>
      <c r="H80" s="267" t="s">
        <v>579</v>
      </c>
      <c r="I80" s="250">
        <v>0</v>
      </c>
      <c r="J80" s="351"/>
      <c r="K80" s="248" t="s">
        <v>579</v>
      </c>
      <c r="L80" s="267" t="s">
        <v>579</v>
      </c>
      <c r="M80" s="250" t="s">
        <v>579</v>
      </c>
      <c r="N80" s="351" t="s">
        <v>1448</v>
      </c>
      <c r="O80" s="248" t="s">
        <v>2541</v>
      </c>
      <c r="P80" s="267">
        <v>1905</v>
      </c>
      <c r="Q80" s="250">
        <v>0</v>
      </c>
      <c r="R80" s="266"/>
      <c r="S80" s="248" t="s">
        <v>579</v>
      </c>
      <c r="T80" s="267" t="s">
        <v>579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>
        <v>0</v>
      </c>
      <c r="F81" s="266"/>
      <c r="G81" s="248" t="s">
        <v>579</v>
      </c>
      <c r="H81" s="267" t="s">
        <v>579</v>
      </c>
      <c r="I81" s="250">
        <v>0</v>
      </c>
      <c r="J81" s="266"/>
      <c r="K81" s="248" t="s">
        <v>579</v>
      </c>
      <c r="L81" s="267" t="s">
        <v>579</v>
      </c>
      <c r="M81" s="250" t="s">
        <v>579</v>
      </c>
      <c r="N81" s="351" t="s">
        <v>1449</v>
      </c>
      <c r="O81" s="248" t="s">
        <v>2542</v>
      </c>
      <c r="P81" s="267">
        <v>70</v>
      </c>
      <c r="Q81" s="250">
        <v>0</v>
      </c>
      <c r="R81" s="266"/>
      <c r="S81" s="248" t="s">
        <v>579</v>
      </c>
      <c r="T81" s="267" t="s">
        <v>579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51" t="s">
        <v>1450</v>
      </c>
      <c r="O82" s="248" t="s">
        <v>2377</v>
      </c>
      <c r="P82" s="267">
        <v>60</v>
      </c>
      <c r="Q82" s="250">
        <v>0</v>
      </c>
      <c r="R82" s="266"/>
      <c r="S82" s="248" t="s">
        <v>579</v>
      </c>
      <c r="T82" s="267" t="s">
        <v>579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51" t="s">
        <v>1451</v>
      </c>
      <c r="O83" s="248" t="s">
        <v>2543</v>
      </c>
      <c r="P83" s="267">
        <v>185</v>
      </c>
      <c r="Q83" s="250">
        <v>0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76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>
        <v>0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8290</v>
      </c>
      <c r="B95" s="289"/>
      <c r="C95" s="256" t="str">
        <f>IF(D95=0,"","計")</f>
        <v>計</v>
      </c>
      <c r="D95" s="271">
        <f>SUBTOTAL(9,D79:D94)</f>
        <v>460</v>
      </c>
      <c r="E95" s="250">
        <f>SUM(E79:E94)</f>
        <v>0</v>
      </c>
      <c r="F95" s="289"/>
      <c r="G95" s="256" t="str">
        <f>IF(H95=0,"","計")</f>
        <v>計</v>
      </c>
      <c r="H95" s="271">
        <f>SUBTOTAL(9,H79:H94)</f>
        <v>80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3905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3845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541</v>
      </c>
      <c r="B99" s="351" t="s">
        <v>1452</v>
      </c>
      <c r="C99" s="248" t="s">
        <v>80</v>
      </c>
      <c r="D99" s="267">
        <v>1400</v>
      </c>
      <c r="E99" s="250">
        <v>0</v>
      </c>
      <c r="F99" s="351" t="s">
        <v>1453</v>
      </c>
      <c r="G99" s="248" t="s">
        <v>2680</v>
      </c>
      <c r="H99" s="267">
        <v>110</v>
      </c>
      <c r="I99" s="250">
        <v>0</v>
      </c>
      <c r="J99" s="351"/>
      <c r="K99" s="248" t="s">
        <v>579</v>
      </c>
      <c r="L99" s="267" t="s">
        <v>579</v>
      </c>
      <c r="M99" s="250" t="s">
        <v>579</v>
      </c>
      <c r="N99" s="351" t="s">
        <v>1454</v>
      </c>
      <c r="O99" s="248" t="s">
        <v>2544</v>
      </c>
      <c r="P99" s="267">
        <v>2005</v>
      </c>
      <c r="Q99" s="250">
        <v>0</v>
      </c>
      <c r="R99" s="266"/>
      <c r="S99" s="248" t="s">
        <v>579</v>
      </c>
      <c r="T99" s="267" t="s">
        <v>579</v>
      </c>
      <c r="U99" s="250" t="s">
        <v>579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41</v>
      </c>
      <c r="B100" s="351" t="s">
        <v>1455</v>
      </c>
      <c r="C100" s="248" t="s">
        <v>81</v>
      </c>
      <c r="D100" s="267">
        <v>315</v>
      </c>
      <c r="E100" s="250">
        <v>0</v>
      </c>
      <c r="F100" s="351"/>
      <c r="G100" s="248" t="s">
        <v>579</v>
      </c>
      <c r="H100" s="267" t="s">
        <v>579</v>
      </c>
      <c r="I100" s="250">
        <v>0</v>
      </c>
      <c r="J100" s="266"/>
      <c r="K100" s="248" t="s">
        <v>579</v>
      </c>
      <c r="L100" s="267" t="s">
        <v>579</v>
      </c>
      <c r="M100" s="250" t="s">
        <v>579</v>
      </c>
      <c r="N100" s="351" t="s">
        <v>1456</v>
      </c>
      <c r="O100" s="248" t="s">
        <v>2545</v>
      </c>
      <c r="P100" s="267">
        <v>860</v>
      </c>
      <c r="Q100" s="250">
        <v>0</v>
      </c>
      <c r="R100" s="266"/>
      <c r="S100" s="248" t="s">
        <v>579</v>
      </c>
      <c r="T100" s="267" t="s">
        <v>579</v>
      </c>
      <c r="U100" s="250" t="s">
        <v>579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351" t="s">
        <v>1457</v>
      </c>
      <c r="C101" s="248" t="s">
        <v>82</v>
      </c>
      <c r="D101" s="267">
        <v>85</v>
      </c>
      <c r="E101" s="250">
        <v>0</v>
      </c>
      <c r="F101" s="266"/>
      <c r="G101" s="248" t="s">
        <v>579</v>
      </c>
      <c r="H101" s="267" t="s">
        <v>579</v>
      </c>
      <c r="I101" s="250">
        <v>0</v>
      </c>
      <c r="J101" s="266"/>
      <c r="K101" s="248" t="s">
        <v>579</v>
      </c>
      <c r="L101" s="267" t="s">
        <v>579</v>
      </c>
      <c r="M101" s="250" t="s">
        <v>579</v>
      </c>
      <c r="N101" s="351" t="s">
        <v>1458</v>
      </c>
      <c r="O101" s="248" t="s">
        <v>2262</v>
      </c>
      <c r="P101" s="267">
        <v>1070</v>
      </c>
      <c r="Q101" s="250">
        <v>0</v>
      </c>
      <c r="R101" s="266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351" t="s">
        <v>1459</v>
      </c>
      <c r="C102" s="248" t="s">
        <v>83</v>
      </c>
      <c r="D102" s="267">
        <v>80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351" t="s">
        <v>1460</v>
      </c>
      <c r="O102" s="248" t="s">
        <v>2546</v>
      </c>
      <c r="P102" s="267">
        <v>360</v>
      </c>
      <c r="Q102" s="250">
        <v>0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351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customHeight="1">
      <c r="A104" s="508"/>
      <c r="B104" s="266"/>
      <c r="C104" s="248" t="s">
        <v>579</v>
      </c>
      <c r="D104" s="267" t="s">
        <v>579</v>
      </c>
      <c r="E104" s="250">
        <v>0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>
        <v>0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>
        <v>0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6285</v>
      </c>
      <c r="B115" s="294"/>
      <c r="C115" s="256" t="str">
        <f>IF(D115=0,"","計")</f>
        <v>計</v>
      </c>
      <c r="D115" s="271">
        <f>SUBTOTAL(9,D99:D114)</f>
        <v>1880</v>
      </c>
      <c r="E115" s="250">
        <f>SUM(E99:E114)</f>
        <v>0</v>
      </c>
      <c r="F115" s="294"/>
      <c r="G115" s="256" t="str">
        <f>IF(H115=0,"","計")</f>
        <v>計</v>
      </c>
      <c r="H115" s="271">
        <f>SUBTOTAL(9,H99:H114)</f>
        <v>110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4295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hidden="1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hidden="1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hidden="1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hidden="1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39940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MOKUJI!J15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北見市読売</v>
      </c>
      <c r="C151" s="310"/>
      <c r="D151" s="310"/>
      <c r="E151" s="310"/>
      <c r="F151" s="309" t="str">
        <f>IF(G4="","",CONCATENATE($A7,G4))</f>
        <v>北見市朝日</v>
      </c>
      <c r="G151" s="310"/>
      <c r="H151" s="310"/>
      <c r="I151" s="310"/>
      <c r="J151" s="309" t="str">
        <f>IF(K4="","",CONCATENATE($A7,K4))</f>
        <v>北見市毎日</v>
      </c>
      <c r="K151" s="310"/>
      <c r="L151" s="310"/>
      <c r="M151" s="310"/>
      <c r="N151" s="309" t="str">
        <f>IF(O4="","",CONCATENATE($A7,O4))</f>
        <v>北見市北海道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網走市読売</v>
      </c>
      <c r="C153" s="313"/>
      <c r="D153" s="313"/>
      <c r="E153" s="313"/>
      <c r="F153" s="312" t="str">
        <f>IF(G47="","",CONCATENATE($A50,G47))</f>
        <v>網走市朝日</v>
      </c>
      <c r="G153" s="313"/>
      <c r="H153" s="313"/>
      <c r="I153" s="313"/>
      <c r="J153" s="312" t="str">
        <f>IF(K47="","",CONCATENATE($A50,K47))</f>
        <v>網走市毎日</v>
      </c>
      <c r="K153" s="313"/>
      <c r="L153" s="313"/>
      <c r="M153" s="313"/>
      <c r="N153" s="312" t="str">
        <f>IF(O47="","",CONCATENATE($A50,O47))</f>
        <v>網走市北海道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紋別市読売</v>
      </c>
      <c r="C155" s="313"/>
      <c r="D155" s="313"/>
      <c r="E155" s="313"/>
      <c r="F155" s="312" t="str">
        <f>IF(G77="","",CONCATENATE($A80,G77))</f>
        <v>紋別市朝日</v>
      </c>
      <c r="G155" s="313"/>
      <c r="H155" s="313"/>
      <c r="I155" s="313"/>
      <c r="J155" s="312" t="str">
        <f>IF(K77="","",CONCATENATE($A80,K77))</f>
        <v>紋別市毎日</v>
      </c>
      <c r="K155" s="313"/>
      <c r="L155" s="313"/>
      <c r="M155" s="313"/>
      <c r="N155" s="312" t="str">
        <f>IF(O77="","",CONCATENATE($A80,O77))</f>
        <v>紋別市北海道</v>
      </c>
      <c r="O155" s="313"/>
      <c r="P155" s="313"/>
      <c r="Q155" s="313"/>
      <c r="R155" s="312" t="str">
        <f>IF(S77="","",CONCATENATE($A80,S77))</f>
        <v>紋別市北海民友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網走郡読売</v>
      </c>
      <c r="C157" s="313"/>
      <c r="D157" s="313"/>
      <c r="E157" s="313"/>
      <c r="F157" s="312" t="str">
        <f>IF(G97="","",CONCATENATE($A100,G97))</f>
        <v>網走郡朝日</v>
      </c>
      <c r="G157" s="313"/>
      <c r="H157" s="313"/>
      <c r="I157" s="313"/>
      <c r="J157" s="312" t="str">
        <f>IF(K97="","",CONCATENATE($A100,K97))</f>
        <v>網走郡毎日</v>
      </c>
      <c r="K157" s="313"/>
      <c r="L157" s="313"/>
      <c r="M157" s="313"/>
      <c r="N157" s="312" t="str">
        <f>IF(O97="","",CONCATENATE($A100,O97))</f>
        <v>網走郡北海道</v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17:Y134"/>
    <mergeCell ref="R117:U134"/>
    <mergeCell ref="V136:Y136"/>
    <mergeCell ref="N135:Q135"/>
    <mergeCell ref="R135:U135"/>
    <mergeCell ref="V135:Y135"/>
    <mergeCell ref="N117:Q134"/>
    <mergeCell ref="W4:Y4"/>
    <mergeCell ref="W97:Y97"/>
    <mergeCell ref="O97:Q97"/>
    <mergeCell ref="S97:U97"/>
    <mergeCell ref="K47:M47"/>
    <mergeCell ref="S47:U47"/>
    <mergeCell ref="O47:Q47"/>
    <mergeCell ref="W47:Y47"/>
    <mergeCell ref="W77:Y77"/>
    <mergeCell ref="A50:A57"/>
    <mergeCell ref="C47:E47"/>
    <mergeCell ref="K77:M77"/>
    <mergeCell ref="O77:Q77"/>
    <mergeCell ref="S77:U77"/>
    <mergeCell ref="W1:X1"/>
    <mergeCell ref="R2:X2"/>
    <mergeCell ref="Q1:R1"/>
    <mergeCell ref="P2:Q2"/>
    <mergeCell ref="S1:T1"/>
    <mergeCell ref="A7:A14"/>
    <mergeCell ref="G4:I4"/>
    <mergeCell ref="J2:K2"/>
    <mergeCell ref="A1:B1"/>
    <mergeCell ref="L2:M2"/>
    <mergeCell ref="N2:O2"/>
    <mergeCell ref="A2:B2"/>
    <mergeCell ref="N1:O1"/>
    <mergeCell ref="S4:U4"/>
    <mergeCell ref="O4:Q4"/>
    <mergeCell ref="J1:M1"/>
    <mergeCell ref="H1:I1"/>
    <mergeCell ref="C1:G1"/>
    <mergeCell ref="U1:V1"/>
    <mergeCell ref="A117:A124"/>
    <mergeCell ref="C97:E97"/>
    <mergeCell ref="A100:A107"/>
    <mergeCell ref="B117:E134"/>
    <mergeCell ref="A80:A87"/>
    <mergeCell ref="J135:M135"/>
    <mergeCell ref="J117:M134"/>
    <mergeCell ref="F117:I134"/>
    <mergeCell ref="C2:G2"/>
    <mergeCell ref="H2:I2"/>
    <mergeCell ref="C4:E4"/>
    <mergeCell ref="G77:I77"/>
    <mergeCell ref="G47:I47"/>
    <mergeCell ref="G97:I97"/>
    <mergeCell ref="K4:M4"/>
    <mergeCell ref="B135:E135"/>
    <mergeCell ref="F135:I135"/>
    <mergeCell ref="C77:E77"/>
    <mergeCell ref="K97:M97"/>
  </mergeCells>
  <phoneticPr fontId="24"/>
  <hyperlinks>
    <hyperlink ref="A97" location="MOKUJI!R1C1" display="MOKUJI!R1C1" xr:uid="{00000000-0004-0000-2900-000000000000}"/>
    <hyperlink ref="A77" location="MOKUJI!R1C1" display="MOKUJI!R1C1" xr:uid="{00000000-0004-0000-2900-000001000000}"/>
    <hyperlink ref="A47" location="MOKUJI!R1C1" display="MOKUJI!R1C1" xr:uid="{00000000-0004-0000-2900-000002000000}"/>
    <hyperlink ref="A4" location="MOKUJI!R1C1" display="MOKUJI!R1C1" xr:uid="{00000000-0004-0000-29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119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41</v>
      </c>
      <c r="Z2" s="398" t="s">
        <v>1888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545</v>
      </c>
      <c r="B6" s="347" t="s">
        <v>1461</v>
      </c>
      <c r="C6" s="248" t="s">
        <v>348</v>
      </c>
      <c r="D6" s="249">
        <v>100</v>
      </c>
      <c r="E6" s="250">
        <v>0</v>
      </c>
      <c r="F6" s="347" t="s">
        <v>1462</v>
      </c>
      <c r="G6" s="248" t="s">
        <v>2681</v>
      </c>
      <c r="H6" s="249">
        <v>70</v>
      </c>
      <c r="I6" s="250">
        <v>0</v>
      </c>
      <c r="J6" s="266"/>
      <c r="K6" s="248" t="s">
        <v>579</v>
      </c>
      <c r="L6" s="249" t="s">
        <v>579</v>
      </c>
      <c r="M6" s="250" t="s">
        <v>579</v>
      </c>
      <c r="N6" s="348" t="s">
        <v>1463</v>
      </c>
      <c r="O6" s="248" t="s">
        <v>2547</v>
      </c>
      <c r="P6" s="249">
        <v>140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42</v>
      </c>
      <c r="B7" s="347" t="s">
        <v>1464</v>
      </c>
      <c r="C7" s="248" t="s">
        <v>349</v>
      </c>
      <c r="D7" s="249">
        <v>1080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7" t="s">
        <v>1465</v>
      </c>
      <c r="O7" s="248" t="s">
        <v>2548</v>
      </c>
      <c r="P7" s="249">
        <v>820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1466</v>
      </c>
      <c r="C8" s="248" t="s">
        <v>351</v>
      </c>
      <c r="D8" s="249">
        <v>225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7" t="s">
        <v>1467</v>
      </c>
      <c r="O8" s="248" t="s">
        <v>2549</v>
      </c>
      <c r="P8" s="249">
        <v>1795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761</v>
      </c>
      <c r="C9" s="248" t="s">
        <v>352</v>
      </c>
      <c r="D9" s="249">
        <v>40</v>
      </c>
      <c r="E9" s="250">
        <v>0</v>
      </c>
      <c r="F9" s="266"/>
      <c r="G9" s="248" t="s">
        <v>579</v>
      </c>
      <c r="H9" s="249" t="s">
        <v>579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347" t="s">
        <v>1469</v>
      </c>
      <c r="O9" s="248" t="s">
        <v>2550</v>
      </c>
      <c r="P9" s="249">
        <v>655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1468</v>
      </c>
      <c r="C10" s="248" t="s">
        <v>350</v>
      </c>
      <c r="D10" s="249">
        <v>35</v>
      </c>
      <c r="E10" s="250">
        <v>0</v>
      </c>
      <c r="F10" s="266"/>
      <c r="G10" s="248" t="s">
        <v>579</v>
      </c>
      <c r="H10" s="249" t="s">
        <v>579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347" t="s">
        <v>1472</v>
      </c>
      <c r="O10" s="248" t="s">
        <v>2263</v>
      </c>
      <c r="P10" s="249">
        <v>220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5180</v>
      </c>
      <c r="B45" s="254"/>
      <c r="C45" s="256" t="str">
        <f>IF(D45=0,"","計")</f>
        <v>計</v>
      </c>
      <c r="D45" s="257">
        <f>SUBTOTAL(9,D6:D44)</f>
        <v>1480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70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3630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/>
      <c r="S47" s="505"/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548</v>
      </c>
      <c r="B49" s="347" t="s">
        <v>1473</v>
      </c>
      <c r="C49" s="248" t="s">
        <v>353</v>
      </c>
      <c r="D49" s="249">
        <v>60</v>
      </c>
      <c r="E49" s="250">
        <v>0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1486</v>
      </c>
      <c r="O49" s="248" t="s">
        <v>2551</v>
      </c>
      <c r="P49" s="267">
        <v>1470</v>
      </c>
      <c r="Q49" s="250">
        <v>0</v>
      </c>
      <c r="R49" s="266"/>
      <c r="S49" s="248" t="s">
        <v>579</v>
      </c>
      <c r="T49" s="267" t="s">
        <v>579</v>
      </c>
      <c r="U49" s="250" t="s">
        <v>579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43</v>
      </c>
      <c r="B50" s="347" t="s">
        <v>1487</v>
      </c>
      <c r="C50" s="248" t="s">
        <v>355</v>
      </c>
      <c r="D50" s="249">
        <v>60</v>
      </c>
      <c r="E50" s="250">
        <v>0</v>
      </c>
      <c r="F50" s="347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1489</v>
      </c>
      <c r="O50" s="248" t="s">
        <v>2552</v>
      </c>
      <c r="P50" s="267">
        <v>175</v>
      </c>
      <c r="Q50" s="250">
        <v>0</v>
      </c>
      <c r="R50" s="266"/>
      <c r="S50" s="248" t="s">
        <v>579</v>
      </c>
      <c r="T50" s="267" t="s">
        <v>579</v>
      </c>
      <c r="U50" s="250" t="s">
        <v>579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347" t="s">
        <v>1488</v>
      </c>
      <c r="C51" s="248" t="s">
        <v>356</v>
      </c>
      <c r="D51" s="249">
        <v>30</v>
      </c>
      <c r="E51" s="250">
        <v>0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1491</v>
      </c>
      <c r="O51" s="248" t="s">
        <v>2264</v>
      </c>
      <c r="P51" s="267">
        <v>65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347" t="s">
        <v>1490</v>
      </c>
      <c r="C52" s="248" t="s">
        <v>354</v>
      </c>
      <c r="D52" s="249">
        <v>115</v>
      </c>
      <c r="E52" s="250">
        <v>0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1492</v>
      </c>
      <c r="O52" s="248" t="s">
        <v>2265</v>
      </c>
      <c r="P52" s="267">
        <v>140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1493</v>
      </c>
      <c r="O53" s="248" t="s">
        <v>2553</v>
      </c>
      <c r="P53" s="267">
        <v>865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2980</v>
      </c>
      <c r="B75" s="275"/>
      <c r="C75" s="256" t="str">
        <f>IF(D75=0,"","計")</f>
        <v>計</v>
      </c>
      <c r="D75" s="271">
        <f>SUBTOTAL(9,D49:D74)</f>
        <v>265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2715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76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8160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MOKUJI!J16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斜里郡読売</v>
      </c>
      <c r="C151" s="310"/>
      <c r="D151" s="310"/>
      <c r="E151" s="310"/>
      <c r="F151" s="309" t="str">
        <f>IF(G4="","",CONCATENATE($A7,G4))</f>
        <v>斜里郡朝日</v>
      </c>
      <c r="G151" s="310"/>
      <c r="H151" s="310"/>
      <c r="I151" s="310"/>
      <c r="J151" s="309" t="str">
        <f>IF(K4="","",CONCATENATE($A7,K4))</f>
        <v>斜里郡毎日</v>
      </c>
      <c r="K151" s="310"/>
      <c r="L151" s="310"/>
      <c r="M151" s="310"/>
      <c r="N151" s="309" t="str">
        <f>IF(O4="","",CONCATENATE($A7,O4))</f>
        <v>斜里郡北海道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常呂郡読売</v>
      </c>
      <c r="C153" s="313"/>
      <c r="D153" s="313"/>
      <c r="E153" s="313"/>
      <c r="F153" s="312" t="str">
        <f>IF(G47="","",CONCATENATE($A50,G47))</f>
        <v>常呂郡朝日</v>
      </c>
      <c r="G153" s="313"/>
      <c r="H153" s="313"/>
      <c r="I153" s="313"/>
      <c r="J153" s="312" t="str">
        <f>IF(K47="","",CONCATENATE($A50,K47))</f>
        <v>常呂郡毎日</v>
      </c>
      <c r="K153" s="313"/>
      <c r="L153" s="313"/>
      <c r="M153" s="313"/>
      <c r="N153" s="312" t="str">
        <f>IF(O47="","",CONCATENATE($A50,O47))</f>
        <v>常呂郡北海道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2A00-000000000000}"/>
    <hyperlink ref="A77" location="MOKUJI!R1C1" display="MOKUJI!R1C1" xr:uid="{00000000-0004-0000-2A00-000001000000}"/>
    <hyperlink ref="A47" location="MOKUJI!R1C1" display="MOKUJI!R1C1" xr:uid="{00000000-0004-0000-2A00-000002000000}"/>
    <hyperlink ref="A4" location="MOKUJI!R1C1" display="MOKUJI!R1C1" xr:uid="{00000000-0004-0000-2A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1191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42</v>
      </c>
      <c r="Z2" s="398" t="s">
        <v>1887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554</v>
      </c>
      <c r="B6" s="347" t="s">
        <v>1494</v>
      </c>
      <c r="C6" s="248" t="s">
        <v>357</v>
      </c>
      <c r="D6" s="249">
        <v>370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1495</v>
      </c>
      <c r="O6" s="248" t="s">
        <v>2554</v>
      </c>
      <c r="P6" s="249">
        <v>350</v>
      </c>
      <c r="Q6" s="250">
        <v>0</v>
      </c>
      <c r="R6" s="317"/>
      <c r="S6" s="248" t="s">
        <v>579</v>
      </c>
      <c r="T6" s="249" t="s">
        <v>579</v>
      </c>
      <c r="U6" s="250" t="s">
        <v>579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44</v>
      </c>
      <c r="B7" s="347" t="s">
        <v>1496</v>
      </c>
      <c r="C7" s="248" t="s">
        <v>1834</v>
      </c>
      <c r="D7" s="249">
        <v>70</v>
      </c>
      <c r="E7" s="250">
        <v>0</v>
      </c>
      <c r="F7" s="266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1497</v>
      </c>
      <c r="O7" s="248" t="s">
        <v>2555</v>
      </c>
      <c r="P7" s="249">
        <v>3470</v>
      </c>
      <c r="Q7" s="250">
        <v>0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1498</v>
      </c>
      <c r="C8" s="248" t="s">
        <v>358</v>
      </c>
      <c r="D8" s="249">
        <v>10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1499</v>
      </c>
      <c r="O8" s="248" t="s">
        <v>2266</v>
      </c>
      <c r="P8" s="249">
        <v>135</v>
      </c>
      <c r="Q8" s="250">
        <v>0</v>
      </c>
      <c r="R8" s="266"/>
      <c r="S8" s="248" t="s">
        <v>579</v>
      </c>
      <c r="T8" s="249" t="s">
        <v>579</v>
      </c>
      <c r="U8" s="250" t="s">
        <v>579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762</v>
      </c>
      <c r="C9" s="248" t="s">
        <v>359</v>
      </c>
      <c r="D9" s="249">
        <v>15</v>
      </c>
      <c r="E9" s="250">
        <v>0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1500</v>
      </c>
      <c r="O9" s="248" t="s">
        <v>2267</v>
      </c>
      <c r="P9" s="249">
        <v>280</v>
      </c>
      <c r="Q9" s="250">
        <v>0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347" t="s">
        <v>1501</v>
      </c>
      <c r="C10" s="248" t="s">
        <v>360</v>
      </c>
      <c r="D10" s="249">
        <v>40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1502</v>
      </c>
      <c r="O10" s="248" t="s">
        <v>2412</v>
      </c>
      <c r="P10" s="249">
        <v>55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47" t="s">
        <v>1503</v>
      </c>
      <c r="C11" s="248" t="s">
        <v>361</v>
      </c>
      <c r="D11" s="249">
        <v>10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1504</v>
      </c>
      <c r="O11" s="248" t="s">
        <v>2268</v>
      </c>
      <c r="P11" s="249">
        <v>175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347" t="s">
        <v>1505</v>
      </c>
      <c r="C12" s="248" t="s">
        <v>362</v>
      </c>
      <c r="D12" s="249">
        <v>10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1506</v>
      </c>
      <c r="O12" s="248" t="s">
        <v>2556</v>
      </c>
      <c r="P12" s="249">
        <v>865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347" t="s">
        <v>1507</v>
      </c>
      <c r="C13" s="248" t="s">
        <v>363</v>
      </c>
      <c r="D13" s="249">
        <v>15</v>
      </c>
      <c r="E13" s="250">
        <v>0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 t="s">
        <v>1508</v>
      </c>
      <c r="O13" s="248" t="s">
        <v>2269</v>
      </c>
      <c r="P13" s="249">
        <v>895</v>
      </c>
      <c r="Q13" s="250">
        <v>0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347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47" t="s">
        <v>1509</v>
      </c>
      <c r="O14" s="248" t="s">
        <v>2270</v>
      </c>
      <c r="P14" s="249">
        <v>65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47" t="s">
        <v>1510</v>
      </c>
      <c r="O15" s="248" t="s">
        <v>2557</v>
      </c>
      <c r="P15" s="249">
        <v>435</v>
      </c>
      <c r="Q15" s="250">
        <v>0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>
        <v>0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47" t="s">
        <v>1511</v>
      </c>
      <c r="O16" s="248" t="s">
        <v>2558</v>
      </c>
      <c r="P16" s="249">
        <v>150</v>
      </c>
      <c r="Q16" s="250">
        <v>0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>
        <v>0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47" t="s">
        <v>1512</v>
      </c>
      <c r="O17" s="248" t="s">
        <v>2271</v>
      </c>
      <c r="P17" s="249">
        <v>555</v>
      </c>
      <c r="Q17" s="250">
        <v>0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347" t="s">
        <v>1513</v>
      </c>
      <c r="O18" s="248" t="s">
        <v>2559</v>
      </c>
      <c r="P18" s="249">
        <v>1375</v>
      </c>
      <c r="Q18" s="250">
        <v>0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347" t="s">
        <v>1514</v>
      </c>
      <c r="O19" s="248" t="s">
        <v>2285</v>
      </c>
      <c r="P19" s="249">
        <v>165</v>
      </c>
      <c r="Q19" s="250">
        <v>0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347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347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347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347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9510</v>
      </c>
      <c r="B45" s="254"/>
      <c r="C45" s="256" t="str">
        <f>IF(D45=0,"","計")</f>
        <v>計</v>
      </c>
      <c r="D45" s="257">
        <f>SUBTOTAL(9,D6:D44)</f>
        <v>540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8970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9510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MOKUJI!J17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紋別郡読売</v>
      </c>
      <c r="C151" s="310"/>
      <c r="D151" s="310"/>
      <c r="E151" s="310"/>
      <c r="F151" s="309" t="str">
        <f>IF(G4="","",CONCATENATE($A7,G4))</f>
        <v>紋別郡朝日</v>
      </c>
      <c r="G151" s="310"/>
      <c r="H151" s="310"/>
      <c r="I151" s="310"/>
      <c r="J151" s="309" t="str">
        <f>IF(K4="","",CONCATENATE($A7,K4))</f>
        <v>紋別郡毎日</v>
      </c>
      <c r="K151" s="310"/>
      <c r="L151" s="310"/>
      <c r="M151" s="310"/>
      <c r="N151" s="309" t="str">
        <f>IF(O4="","",CONCATENATE($A7,O4))</f>
        <v>紋別郡北海道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C1:G1"/>
    <mergeCell ref="R2:X2"/>
    <mergeCell ref="P2:Q2"/>
    <mergeCell ref="L2:M2"/>
    <mergeCell ref="H1:I1"/>
    <mergeCell ref="H2:I2"/>
    <mergeCell ref="W77:Y77"/>
    <mergeCell ref="W4:Y4"/>
    <mergeCell ref="S1:T1"/>
    <mergeCell ref="U1:V1"/>
    <mergeCell ref="W1:X1"/>
    <mergeCell ref="S77:U77"/>
    <mergeCell ref="S47:U47"/>
    <mergeCell ref="W47:Y47"/>
    <mergeCell ref="S4:U4"/>
    <mergeCell ref="A1:B1"/>
    <mergeCell ref="A2:B2"/>
    <mergeCell ref="N1:O1"/>
    <mergeCell ref="K47:M47"/>
    <mergeCell ref="O47:Q47"/>
    <mergeCell ref="J2:K2"/>
    <mergeCell ref="N2:O2"/>
    <mergeCell ref="Q1:R1"/>
    <mergeCell ref="K4:M4"/>
    <mergeCell ref="O4:Q4"/>
    <mergeCell ref="J1:M1"/>
    <mergeCell ref="C4:E4"/>
    <mergeCell ref="G4:I4"/>
    <mergeCell ref="C47:E47"/>
    <mergeCell ref="G47:I47"/>
    <mergeCell ref="C2:G2"/>
    <mergeCell ref="A7:A14"/>
    <mergeCell ref="A80:A87"/>
    <mergeCell ref="C77:E77"/>
    <mergeCell ref="A100:A107"/>
    <mergeCell ref="A117:A124"/>
    <mergeCell ref="C97:E97"/>
    <mergeCell ref="B117:E134"/>
    <mergeCell ref="B135:E135"/>
    <mergeCell ref="F135:I135"/>
    <mergeCell ref="J135:M135"/>
    <mergeCell ref="N135:Q135"/>
    <mergeCell ref="A50:A57"/>
    <mergeCell ref="K97:M97"/>
    <mergeCell ref="O97:Q97"/>
    <mergeCell ref="G97:I97"/>
    <mergeCell ref="V135:Y135"/>
    <mergeCell ref="G77:I77"/>
    <mergeCell ref="O77:Q77"/>
    <mergeCell ref="K77:M77"/>
    <mergeCell ref="V117:Y134"/>
    <mergeCell ref="R135:U135"/>
    <mergeCell ref="F117:I134"/>
    <mergeCell ref="N117:Q134"/>
    <mergeCell ref="J117:M134"/>
    <mergeCell ref="R117:U134"/>
    <mergeCell ref="W97:Y97"/>
    <mergeCell ref="S97:U97"/>
  </mergeCells>
  <phoneticPr fontId="24"/>
  <hyperlinks>
    <hyperlink ref="A97" location="MOKUJI!R1C1" display="MOKUJI!R1C1" xr:uid="{00000000-0004-0000-2B00-000000000000}"/>
    <hyperlink ref="A77" location="MOKUJI!R1C1" display="MOKUJI!R1C1" xr:uid="{00000000-0004-0000-2B00-000001000000}"/>
    <hyperlink ref="A47" location="MOKUJI!R1C1" display="MOKUJI!R1C1" xr:uid="{00000000-0004-0000-2B00-000002000000}"/>
    <hyperlink ref="A4" location="MOKUJI!R1C1" display="MOKUJI!R1C1" xr:uid="{00000000-0004-0000-2B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1191111111111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43</v>
      </c>
      <c r="Z2" s="398" t="s">
        <v>1886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13</v>
      </c>
      <c r="W4" s="505" t="s">
        <v>45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207</v>
      </c>
      <c r="B6" s="351" t="s">
        <v>1515</v>
      </c>
      <c r="C6" s="248" t="s">
        <v>364</v>
      </c>
      <c r="D6" s="249">
        <v>510</v>
      </c>
      <c r="E6" s="250">
        <v>0</v>
      </c>
      <c r="F6" s="351" t="s">
        <v>2486</v>
      </c>
      <c r="G6" s="248" t="s">
        <v>2682</v>
      </c>
      <c r="H6" s="249">
        <v>80</v>
      </c>
      <c r="I6" s="250">
        <v>0</v>
      </c>
      <c r="J6" s="351"/>
      <c r="K6" s="248" t="s">
        <v>579</v>
      </c>
      <c r="L6" s="249" t="s">
        <v>579</v>
      </c>
      <c r="M6" s="250" t="s">
        <v>579</v>
      </c>
      <c r="N6" s="351" t="s">
        <v>2487</v>
      </c>
      <c r="O6" s="340" t="s">
        <v>2560</v>
      </c>
      <c r="P6" s="341">
        <v>975</v>
      </c>
      <c r="Q6" s="250">
        <v>0</v>
      </c>
      <c r="R6" s="387"/>
      <c r="S6" s="401"/>
      <c r="T6" s="341"/>
      <c r="U6" s="250"/>
      <c r="V6" s="351" t="s">
        <v>1516</v>
      </c>
      <c r="W6" s="248" t="s">
        <v>1830</v>
      </c>
      <c r="X6" s="249">
        <v>2650</v>
      </c>
      <c r="Y6" s="250">
        <v>0</v>
      </c>
    </row>
    <row r="7" spans="1:26" s="252" customFormat="1" ht="12.75" customHeight="1">
      <c r="A7" s="508" t="s">
        <v>46</v>
      </c>
      <c r="B7" s="351" t="s">
        <v>1517</v>
      </c>
      <c r="C7" s="248" t="s">
        <v>366</v>
      </c>
      <c r="D7" s="249">
        <v>120</v>
      </c>
      <c r="E7" s="250">
        <v>0</v>
      </c>
      <c r="F7" s="351" t="s">
        <v>766</v>
      </c>
      <c r="G7" s="248" t="s">
        <v>2683</v>
      </c>
      <c r="H7" s="249">
        <v>130</v>
      </c>
      <c r="I7" s="250">
        <v>0</v>
      </c>
      <c r="J7" s="351"/>
      <c r="K7" s="248" t="s">
        <v>579</v>
      </c>
      <c r="L7" s="249" t="s">
        <v>579</v>
      </c>
      <c r="M7" s="250" t="s">
        <v>579</v>
      </c>
      <c r="N7" s="351" t="s">
        <v>1518</v>
      </c>
      <c r="O7" s="343" t="s">
        <v>2561</v>
      </c>
      <c r="P7" s="341">
        <v>2215</v>
      </c>
      <c r="Q7" s="250">
        <v>0</v>
      </c>
      <c r="R7" s="387"/>
      <c r="S7" s="248"/>
      <c r="T7" s="341"/>
      <c r="U7" s="250"/>
      <c r="V7" s="351" t="s">
        <v>1521</v>
      </c>
      <c r="W7" s="248" t="s">
        <v>367</v>
      </c>
      <c r="X7" s="249">
        <v>4000</v>
      </c>
      <c r="Y7" s="250">
        <v>0</v>
      </c>
    </row>
    <row r="8" spans="1:26" s="252" customFormat="1" ht="12.75" customHeight="1">
      <c r="A8" s="508"/>
      <c r="B8" s="351" t="s">
        <v>1519</v>
      </c>
      <c r="C8" s="248" t="s">
        <v>2562</v>
      </c>
      <c r="D8" s="249">
        <v>310</v>
      </c>
      <c r="E8" s="250">
        <v>0</v>
      </c>
      <c r="F8" s="351" t="s">
        <v>767</v>
      </c>
      <c r="G8" s="248" t="s">
        <v>2684</v>
      </c>
      <c r="H8" s="249">
        <v>200</v>
      </c>
      <c r="I8" s="250">
        <v>0</v>
      </c>
      <c r="J8" s="351"/>
      <c r="K8" s="248" t="s">
        <v>579</v>
      </c>
      <c r="L8" s="249" t="s">
        <v>579</v>
      </c>
      <c r="M8" s="250" t="s">
        <v>579</v>
      </c>
      <c r="N8" s="351" t="s">
        <v>1520</v>
      </c>
      <c r="O8" s="343" t="s">
        <v>2563</v>
      </c>
      <c r="P8" s="341">
        <v>3625</v>
      </c>
      <c r="Q8" s="250">
        <v>0</v>
      </c>
      <c r="R8" s="387"/>
      <c r="S8" s="248"/>
      <c r="T8" s="341"/>
      <c r="U8" s="250"/>
      <c r="V8" s="351" t="s">
        <v>1524</v>
      </c>
      <c r="W8" s="248" t="s">
        <v>368</v>
      </c>
      <c r="X8" s="249">
        <v>1620</v>
      </c>
      <c r="Y8" s="250">
        <v>0</v>
      </c>
    </row>
    <row r="9" spans="1:26" s="252" customFormat="1" ht="12.75" customHeight="1">
      <c r="A9" s="508"/>
      <c r="B9" s="385" t="s">
        <v>1522</v>
      </c>
      <c r="C9" s="248" t="s">
        <v>365</v>
      </c>
      <c r="D9" s="249">
        <v>550</v>
      </c>
      <c r="E9" s="250">
        <v>0</v>
      </c>
      <c r="F9" s="266" t="s">
        <v>768</v>
      </c>
      <c r="G9" s="248" t="s">
        <v>2685</v>
      </c>
      <c r="H9" s="249">
        <v>210</v>
      </c>
      <c r="I9" s="250">
        <v>0</v>
      </c>
      <c r="J9" s="351"/>
      <c r="K9" s="248" t="s">
        <v>579</v>
      </c>
      <c r="L9" s="249" t="s">
        <v>579</v>
      </c>
      <c r="M9" s="250" t="s">
        <v>579</v>
      </c>
      <c r="N9" s="351" t="s">
        <v>1523</v>
      </c>
      <c r="O9" s="343" t="s">
        <v>2564</v>
      </c>
      <c r="P9" s="341">
        <v>2980</v>
      </c>
      <c r="Q9" s="250">
        <v>0</v>
      </c>
      <c r="R9" s="387"/>
      <c r="S9" s="248"/>
      <c r="T9" s="341"/>
      <c r="U9" s="250"/>
      <c r="V9" s="351" t="s">
        <v>1527</v>
      </c>
      <c r="W9" s="248" t="s">
        <v>369</v>
      </c>
      <c r="X9" s="249">
        <v>2040</v>
      </c>
      <c r="Y9" s="250">
        <v>0</v>
      </c>
    </row>
    <row r="10" spans="1:26" s="252" customFormat="1" ht="12.75" customHeight="1">
      <c r="A10" s="508"/>
      <c r="B10" s="351" t="s">
        <v>1525</v>
      </c>
      <c r="C10" s="248" t="s">
        <v>2565</v>
      </c>
      <c r="D10" s="249">
        <v>70</v>
      </c>
      <c r="E10" s="250">
        <v>0</v>
      </c>
      <c r="F10" s="266"/>
      <c r="G10" s="248" t="s">
        <v>579</v>
      </c>
      <c r="H10" s="249" t="s">
        <v>579</v>
      </c>
      <c r="I10" s="250" t="s">
        <v>579</v>
      </c>
      <c r="J10" s="351"/>
      <c r="K10" s="248" t="s">
        <v>579</v>
      </c>
      <c r="L10" s="249" t="s">
        <v>579</v>
      </c>
      <c r="M10" s="250" t="s">
        <v>579</v>
      </c>
      <c r="N10" s="351" t="s">
        <v>1526</v>
      </c>
      <c r="O10" s="343" t="s">
        <v>2566</v>
      </c>
      <c r="P10" s="341">
        <v>1280</v>
      </c>
      <c r="Q10" s="250">
        <v>0</v>
      </c>
      <c r="R10" s="387"/>
      <c r="S10" s="248"/>
      <c r="T10" s="341"/>
      <c r="U10" s="250"/>
      <c r="V10" s="351" t="s">
        <v>1530</v>
      </c>
      <c r="W10" s="248" t="s">
        <v>370</v>
      </c>
      <c r="X10" s="249">
        <v>4710</v>
      </c>
      <c r="Y10" s="250">
        <v>0</v>
      </c>
    </row>
    <row r="11" spans="1:26" s="252" customFormat="1" ht="12.75" customHeight="1">
      <c r="A11" s="508"/>
      <c r="B11" s="351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>
        <v>0</v>
      </c>
      <c r="J11" s="351"/>
      <c r="K11" s="248" t="s">
        <v>579</v>
      </c>
      <c r="L11" s="249" t="s">
        <v>579</v>
      </c>
      <c r="M11" s="250" t="s">
        <v>579</v>
      </c>
      <c r="N11" s="351" t="s">
        <v>1528</v>
      </c>
      <c r="O11" s="343" t="s">
        <v>2567</v>
      </c>
      <c r="P11" s="341">
        <v>2570</v>
      </c>
      <c r="Q11" s="250">
        <v>0</v>
      </c>
      <c r="R11" s="387"/>
      <c r="S11" s="248"/>
      <c r="T11" s="341"/>
      <c r="U11" s="250"/>
      <c r="V11" s="351" t="s">
        <v>1532</v>
      </c>
      <c r="W11" s="248" t="s">
        <v>372</v>
      </c>
      <c r="X11" s="249">
        <v>2370</v>
      </c>
      <c r="Y11" s="250">
        <v>0</v>
      </c>
    </row>
    <row r="12" spans="1:26" s="252" customFormat="1" ht="12.75" customHeight="1">
      <c r="A12" s="508"/>
      <c r="B12" s="351"/>
      <c r="C12" s="248" t="s">
        <v>579</v>
      </c>
      <c r="D12" s="249" t="s">
        <v>579</v>
      </c>
      <c r="E12" s="250">
        <v>0</v>
      </c>
      <c r="F12" s="266"/>
      <c r="G12" s="248" t="s">
        <v>579</v>
      </c>
      <c r="H12" s="249" t="s">
        <v>579</v>
      </c>
      <c r="I12" s="250" t="s">
        <v>579</v>
      </c>
      <c r="J12" s="351"/>
      <c r="K12" s="248" t="s">
        <v>579</v>
      </c>
      <c r="L12" s="249" t="s">
        <v>579</v>
      </c>
      <c r="M12" s="250" t="s">
        <v>579</v>
      </c>
      <c r="N12" s="351" t="s">
        <v>1529</v>
      </c>
      <c r="O12" s="343" t="s">
        <v>2568</v>
      </c>
      <c r="P12" s="341">
        <v>420</v>
      </c>
      <c r="Q12" s="250">
        <v>0</v>
      </c>
      <c r="R12" s="387"/>
      <c r="S12" s="248"/>
      <c r="T12" s="341"/>
      <c r="U12" s="250"/>
      <c r="V12" s="351" t="s">
        <v>1534</v>
      </c>
      <c r="W12" s="248" t="s">
        <v>373</v>
      </c>
      <c r="X12" s="249">
        <v>3620</v>
      </c>
      <c r="Y12" s="250">
        <v>0</v>
      </c>
    </row>
    <row r="13" spans="1:26" s="252" customFormat="1" ht="12.75" customHeight="1" thickBo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351"/>
      <c r="K13" s="248" t="s">
        <v>579</v>
      </c>
      <c r="L13" s="249" t="s">
        <v>579</v>
      </c>
      <c r="M13" s="250" t="s">
        <v>579</v>
      </c>
      <c r="N13" s="351" t="s">
        <v>1531</v>
      </c>
      <c r="O13" s="372" t="s">
        <v>2569</v>
      </c>
      <c r="P13" s="341">
        <v>1535</v>
      </c>
      <c r="Q13" s="250">
        <v>0</v>
      </c>
      <c r="R13" s="387"/>
      <c r="S13" s="248"/>
      <c r="T13" s="341"/>
      <c r="U13" s="250"/>
      <c r="V13" s="351" t="s">
        <v>1536</v>
      </c>
      <c r="W13" s="248" t="s">
        <v>374</v>
      </c>
      <c r="X13" s="249">
        <v>2940</v>
      </c>
      <c r="Y13" s="250">
        <v>0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387" t="s">
        <v>1533</v>
      </c>
      <c r="O14" s="345" t="s">
        <v>2570</v>
      </c>
      <c r="P14" s="341">
        <v>200</v>
      </c>
      <c r="Q14" s="250">
        <v>0</v>
      </c>
      <c r="R14" s="387"/>
      <c r="S14" s="248"/>
      <c r="T14" s="341"/>
      <c r="U14" s="250"/>
      <c r="V14" s="351" t="s">
        <v>1537</v>
      </c>
      <c r="W14" s="248" t="s">
        <v>375</v>
      </c>
      <c r="X14" s="249">
        <v>3360</v>
      </c>
      <c r="Y14" s="250">
        <v>0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387" t="s">
        <v>1535</v>
      </c>
      <c r="O15" s="270" t="s">
        <v>2121</v>
      </c>
      <c r="P15" s="341">
        <v>75</v>
      </c>
      <c r="Q15" s="250">
        <v>0</v>
      </c>
      <c r="R15" s="266"/>
      <c r="S15" s="248"/>
      <c r="T15" s="249"/>
      <c r="U15" s="250"/>
      <c r="V15" s="351" t="s">
        <v>2318</v>
      </c>
      <c r="W15" s="248" t="s">
        <v>381</v>
      </c>
      <c r="X15" s="249">
        <v>2230</v>
      </c>
      <c r="Y15" s="250">
        <v>0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387" t="s">
        <v>2159</v>
      </c>
      <c r="O16" s="270" t="s">
        <v>2470</v>
      </c>
      <c r="P16" s="341">
        <v>40</v>
      </c>
      <c r="Q16" s="250">
        <v>0</v>
      </c>
      <c r="R16" s="266"/>
      <c r="S16" s="248"/>
      <c r="T16" s="249"/>
      <c r="U16" s="250"/>
      <c r="V16" s="351" t="s">
        <v>2319</v>
      </c>
      <c r="W16" s="248" t="s">
        <v>378</v>
      </c>
      <c r="X16" s="249">
        <v>550</v>
      </c>
      <c r="Y16" s="250">
        <v>0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351"/>
      <c r="O17" s="248" t="s">
        <v>579</v>
      </c>
      <c r="P17" s="249" t="s">
        <v>579</v>
      </c>
      <c r="Q17" s="250" t="s">
        <v>579</v>
      </c>
      <c r="R17" s="266"/>
      <c r="S17" s="248"/>
      <c r="T17" s="249"/>
      <c r="U17" s="250"/>
      <c r="V17" s="351" t="s">
        <v>2320</v>
      </c>
      <c r="W17" s="248" t="s">
        <v>380</v>
      </c>
      <c r="X17" s="249">
        <v>120</v>
      </c>
      <c r="Y17" s="250">
        <v>0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/>
      <c r="T18" s="249"/>
      <c r="U18" s="250"/>
      <c r="V18" s="351" t="s">
        <v>2321</v>
      </c>
      <c r="W18" s="248" t="s">
        <v>382</v>
      </c>
      <c r="X18" s="249">
        <v>270</v>
      </c>
      <c r="Y18" s="250">
        <v>0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/>
      <c r="T19" s="249"/>
      <c r="U19" s="250"/>
      <c r="V19" s="3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/>
      <c r="T20" s="249"/>
      <c r="U20" s="250"/>
      <c r="V20" s="3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351"/>
      <c r="W21" s="248" t="s">
        <v>579</v>
      </c>
      <c r="X21" s="249" t="s">
        <v>579</v>
      </c>
      <c r="Y21" s="250">
        <v>0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3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3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48575</v>
      </c>
      <c r="B45" s="254"/>
      <c r="C45" s="256" t="str">
        <f>IF(D45=0,"","計")</f>
        <v>計</v>
      </c>
      <c r="D45" s="257">
        <f>SUBTOTAL(9,D6:D44)</f>
        <v>1560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620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15915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51"/>
      <c r="W45" s="256" t="str">
        <f>IF(X45=0,"","計")</f>
        <v>計</v>
      </c>
      <c r="X45" s="257">
        <f>SUBTOTAL(9,X6:X44)</f>
        <v>30480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48575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MOKUJI!J18</f>
        <v>46266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帯広市読売</v>
      </c>
      <c r="C151" s="310"/>
      <c r="D151" s="310"/>
      <c r="E151" s="310"/>
      <c r="F151" s="309" t="str">
        <f>IF(G4="","",CONCATENATE($A7,G4))</f>
        <v>帯広市朝日</v>
      </c>
      <c r="G151" s="310"/>
      <c r="H151" s="310"/>
      <c r="I151" s="310"/>
      <c r="J151" s="309" t="str">
        <f>IF(K4="","",CONCATENATE($A7,K4))</f>
        <v>帯広市毎日</v>
      </c>
      <c r="K151" s="310"/>
      <c r="L151" s="310"/>
      <c r="M151" s="310"/>
      <c r="N151" s="309" t="str">
        <f>IF(O4="","",CONCATENATE($A7,O4))</f>
        <v>帯広市北海道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帯広市十勝毎日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V136:Y136"/>
    <mergeCell ref="W47:Y47"/>
    <mergeCell ref="R135:U135"/>
    <mergeCell ref="V135:Y135"/>
    <mergeCell ref="W97:Y97"/>
    <mergeCell ref="W77:Y77"/>
    <mergeCell ref="V117:Y134"/>
    <mergeCell ref="R117:U134"/>
    <mergeCell ref="S47:U47"/>
    <mergeCell ref="S97:U97"/>
    <mergeCell ref="S77:U77"/>
    <mergeCell ref="K97:M97"/>
    <mergeCell ref="O47:Q47"/>
    <mergeCell ref="K47:M47"/>
    <mergeCell ref="G4:I4"/>
    <mergeCell ref="W1:X1"/>
    <mergeCell ref="W4:Y4"/>
    <mergeCell ref="S4:U4"/>
    <mergeCell ref="R2:X2"/>
    <mergeCell ref="S1:T1"/>
    <mergeCell ref="U1:V1"/>
    <mergeCell ref="Q1:R1"/>
    <mergeCell ref="P2:Q2"/>
    <mergeCell ref="O4:Q4"/>
    <mergeCell ref="J1:M1"/>
    <mergeCell ref="N1:O1"/>
    <mergeCell ref="J2:K2"/>
    <mergeCell ref="N2:O2"/>
    <mergeCell ref="L2:M2"/>
    <mergeCell ref="H2:I2"/>
    <mergeCell ref="A1:B1"/>
    <mergeCell ref="A2:B2"/>
    <mergeCell ref="C1:G1"/>
    <mergeCell ref="C2:G2"/>
    <mergeCell ref="H1:I1"/>
    <mergeCell ref="C4:E4"/>
    <mergeCell ref="C47:E47"/>
    <mergeCell ref="N135:Q135"/>
    <mergeCell ref="A117:A124"/>
    <mergeCell ref="B135:E135"/>
    <mergeCell ref="N117:Q134"/>
    <mergeCell ref="B117:E134"/>
    <mergeCell ref="F135:I135"/>
    <mergeCell ref="J135:M135"/>
    <mergeCell ref="F117:I134"/>
    <mergeCell ref="J117:M134"/>
    <mergeCell ref="K4:M4"/>
    <mergeCell ref="O97:Q97"/>
    <mergeCell ref="G97:I97"/>
    <mergeCell ref="O77:Q77"/>
    <mergeCell ref="K77:M77"/>
    <mergeCell ref="A100:A107"/>
    <mergeCell ref="A50:A57"/>
    <mergeCell ref="G47:I47"/>
    <mergeCell ref="C97:E97"/>
    <mergeCell ref="A7:A14"/>
    <mergeCell ref="A80:A87"/>
    <mergeCell ref="G77:I77"/>
    <mergeCell ref="C77:E77"/>
  </mergeCells>
  <phoneticPr fontId="24"/>
  <hyperlinks>
    <hyperlink ref="A97" location="MOKUJI!R1C1" display="MOKUJI!R1C1" xr:uid="{00000000-0004-0000-2C00-000000000000}"/>
    <hyperlink ref="A77" location="MOKUJI!R1C1" display="MOKUJI!R1C1" xr:uid="{00000000-0004-0000-2C00-000001000000}"/>
    <hyperlink ref="A47" location="MOKUJI!R1C1" display="MOKUJI!R1C1" xr:uid="{00000000-0004-0000-2C00-000002000000}"/>
    <hyperlink ref="A4" location="MOKUJI!R1C1" display="MOKUJI!R1C1" xr:uid="{00000000-0004-0000-2C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119111111111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44</v>
      </c>
      <c r="Z2" s="398" t="s">
        <v>1885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631</v>
      </c>
      <c r="B6" s="347" t="s">
        <v>1538</v>
      </c>
      <c r="C6" s="248" t="s">
        <v>376</v>
      </c>
      <c r="D6" s="249">
        <v>200</v>
      </c>
      <c r="E6" s="250">
        <v>0</v>
      </c>
      <c r="F6" s="347" t="s">
        <v>1541</v>
      </c>
      <c r="G6" s="248" t="s">
        <v>2686</v>
      </c>
      <c r="H6" s="249">
        <v>130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1539</v>
      </c>
      <c r="O6" s="248" t="s">
        <v>2571</v>
      </c>
      <c r="P6" s="249">
        <v>145</v>
      </c>
      <c r="Q6" s="250">
        <v>0</v>
      </c>
      <c r="R6" s="348" t="s">
        <v>1547</v>
      </c>
      <c r="S6" s="248" t="s">
        <v>383</v>
      </c>
      <c r="T6" s="249">
        <v>2800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47</v>
      </c>
      <c r="B7" s="347" t="s">
        <v>1540</v>
      </c>
      <c r="C7" s="248" t="s">
        <v>379</v>
      </c>
      <c r="D7" s="249">
        <v>25</v>
      </c>
      <c r="E7" s="250">
        <v>0</v>
      </c>
      <c r="F7" s="347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1542</v>
      </c>
      <c r="O7" s="248" t="s">
        <v>2286</v>
      </c>
      <c r="P7" s="249">
        <v>130</v>
      </c>
      <c r="Q7" s="250">
        <v>0</v>
      </c>
      <c r="R7" s="347" t="s">
        <v>1549</v>
      </c>
      <c r="S7" s="248" t="s">
        <v>384</v>
      </c>
      <c r="T7" s="249">
        <v>2760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1543</v>
      </c>
      <c r="C8" s="248" t="s">
        <v>377</v>
      </c>
      <c r="D8" s="249">
        <v>30</v>
      </c>
      <c r="E8" s="250">
        <v>0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1544</v>
      </c>
      <c r="O8" s="248" t="s">
        <v>2572</v>
      </c>
      <c r="P8" s="249">
        <v>395</v>
      </c>
      <c r="Q8" s="250">
        <v>0</v>
      </c>
      <c r="R8" s="347" t="s">
        <v>1550</v>
      </c>
      <c r="S8" s="248" t="s">
        <v>385</v>
      </c>
      <c r="T8" s="249">
        <v>2520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1545</v>
      </c>
      <c r="O9" s="248" t="s">
        <v>2573</v>
      </c>
      <c r="P9" s="249">
        <v>450</v>
      </c>
      <c r="Q9" s="250">
        <v>0</v>
      </c>
      <c r="R9" s="347" t="s">
        <v>1551</v>
      </c>
      <c r="S9" s="248" t="s">
        <v>386</v>
      </c>
      <c r="T9" s="249">
        <v>360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1546</v>
      </c>
      <c r="O10" s="248" t="s">
        <v>2574</v>
      </c>
      <c r="P10" s="249">
        <v>400</v>
      </c>
      <c r="Q10" s="250">
        <v>0</v>
      </c>
      <c r="R10" s="347" t="s">
        <v>1552</v>
      </c>
      <c r="S10" s="248" t="s">
        <v>387</v>
      </c>
      <c r="T10" s="249">
        <v>830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1548</v>
      </c>
      <c r="O11" s="248" t="s">
        <v>2575</v>
      </c>
      <c r="P11" s="249">
        <v>70</v>
      </c>
      <c r="Q11" s="250">
        <v>0</v>
      </c>
      <c r="R11" s="347" t="s">
        <v>1553</v>
      </c>
      <c r="S11" s="248" t="s">
        <v>388</v>
      </c>
      <c r="T11" s="249">
        <v>130</v>
      </c>
      <c r="U11" s="250">
        <v>0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347" t="s">
        <v>1554</v>
      </c>
      <c r="S12" s="248" t="s">
        <v>389</v>
      </c>
      <c r="T12" s="249">
        <v>430</v>
      </c>
      <c r="U12" s="250">
        <v>0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>
        <v>0</v>
      </c>
      <c r="R13" s="347" t="s">
        <v>1555</v>
      </c>
      <c r="S13" s="248" t="s">
        <v>390</v>
      </c>
      <c r="T13" s="249">
        <v>1070</v>
      </c>
      <c r="U13" s="250">
        <v>0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347" t="s">
        <v>1556</v>
      </c>
      <c r="S14" s="248" t="s">
        <v>391</v>
      </c>
      <c r="T14" s="249">
        <v>880</v>
      </c>
      <c r="U14" s="250">
        <v>0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347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347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347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347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13755</v>
      </c>
      <c r="B45" s="254"/>
      <c r="C45" s="256" t="str">
        <f>IF(D45=0,"","計")</f>
        <v>計</v>
      </c>
      <c r="D45" s="257">
        <f>SUBTOTAL(9,D6:D44)</f>
        <v>255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130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1590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11780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13755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MOKUJI!J19</f>
        <v>46235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河東郡読売</v>
      </c>
      <c r="C151" s="310"/>
      <c r="D151" s="310"/>
      <c r="E151" s="310"/>
      <c r="F151" s="309" t="str">
        <f>IF(G4="","",CONCATENATE($A7,G4))</f>
        <v>河東郡朝日</v>
      </c>
      <c r="G151" s="310"/>
      <c r="H151" s="310"/>
      <c r="I151" s="310"/>
      <c r="J151" s="309" t="str">
        <f>IF(K4="","",CONCATENATE($A7,K4))</f>
        <v>河東郡毎日</v>
      </c>
      <c r="K151" s="310"/>
      <c r="L151" s="310"/>
      <c r="M151" s="310"/>
      <c r="N151" s="309" t="str">
        <f>IF(O4="","",CONCATENATE($A7,O4))</f>
        <v>河東郡北海道</v>
      </c>
      <c r="O151" s="310"/>
      <c r="P151" s="310"/>
      <c r="Q151" s="310"/>
      <c r="R151" s="309" t="str">
        <f>IF(S4="","",CONCATENATE($A7,S4))</f>
        <v>河東郡十勝毎日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47:M47"/>
    <mergeCell ref="L2:M2"/>
    <mergeCell ref="N2:O2"/>
    <mergeCell ref="J2:K2"/>
    <mergeCell ref="J1:M1"/>
    <mergeCell ref="N1:O1"/>
    <mergeCell ref="K4:M4"/>
    <mergeCell ref="Q1:R1"/>
    <mergeCell ref="S97:U97"/>
    <mergeCell ref="R2:X2"/>
    <mergeCell ref="S1:T1"/>
    <mergeCell ref="P2:Q2"/>
    <mergeCell ref="W47:Y47"/>
    <mergeCell ref="W97:Y97"/>
    <mergeCell ref="W77:Y77"/>
    <mergeCell ref="U1:V1"/>
    <mergeCell ref="W1:X1"/>
    <mergeCell ref="O97:Q97"/>
    <mergeCell ref="O47:Q47"/>
    <mergeCell ref="V136:Y136"/>
    <mergeCell ref="O4:Q4"/>
    <mergeCell ref="S4:U4"/>
    <mergeCell ref="W4:Y4"/>
    <mergeCell ref="S47:U47"/>
    <mergeCell ref="V135:Y135"/>
    <mergeCell ref="V117:Y134"/>
    <mergeCell ref="R117:U134"/>
    <mergeCell ref="N117:Q134"/>
    <mergeCell ref="N135:Q135"/>
    <mergeCell ref="R135:U135"/>
    <mergeCell ref="A1:B1"/>
    <mergeCell ref="H1:I1"/>
    <mergeCell ref="C1:G1"/>
    <mergeCell ref="C2:G2"/>
    <mergeCell ref="A2:B2"/>
    <mergeCell ref="H2:I2"/>
    <mergeCell ref="B135:E135"/>
    <mergeCell ref="O77:Q77"/>
    <mergeCell ref="S77:U77"/>
    <mergeCell ref="K97:M97"/>
    <mergeCell ref="C77:E77"/>
    <mergeCell ref="J135:M135"/>
    <mergeCell ref="F135:I135"/>
    <mergeCell ref="F117:I134"/>
    <mergeCell ref="B117:E134"/>
    <mergeCell ref="J117:M134"/>
    <mergeCell ref="G97:I97"/>
    <mergeCell ref="C97:E97"/>
    <mergeCell ref="K77:M77"/>
    <mergeCell ref="A100:A107"/>
    <mergeCell ref="A117:A124"/>
    <mergeCell ref="A80:A87"/>
    <mergeCell ref="C4:E4"/>
    <mergeCell ref="G4:I4"/>
    <mergeCell ref="C47:E47"/>
    <mergeCell ref="G47:I47"/>
    <mergeCell ref="A50:A57"/>
    <mergeCell ref="A7:A14"/>
    <mergeCell ref="G77:I77"/>
  </mergeCells>
  <phoneticPr fontId="24"/>
  <hyperlinks>
    <hyperlink ref="A97" location="MOKUJI!R1C1" display="MOKUJI!R1C1" xr:uid="{00000000-0004-0000-2D00-000000000000}"/>
    <hyperlink ref="A77" location="MOKUJI!R1C1" display="MOKUJI!R1C1" xr:uid="{00000000-0004-0000-2D00-000001000000}"/>
    <hyperlink ref="A47" location="MOKUJI!R1C1" display="MOKUJI!R1C1" xr:uid="{00000000-0004-0000-2D00-000002000000}"/>
    <hyperlink ref="A4" location="MOKUJI!R1C1" display="MOKUJI!R1C1" xr:uid="{00000000-0004-0000-2D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1191111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45</v>
      </c>
      <c r="Z2" s="398" t="s">
        <v>1884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635</v>
      </c>
      <c r="B6" s="351" t="s">
        <v>1557</v>
      </c>
      <c r="C6" s="248" t="s">
        <v>2414</v>
      </c>
      <c r="D6" s="249">
        <v>20</v>
      </c>
      <c r="E6" s="250">
        <v>0</v>
      </c>
      <c r="F6" s="351"/>
      <c r="G6" s="248" t="s">
        <v>579</v>
      </c>
      <c r="H6" s="249" t="s">
        <v>579</v>
      </c>
      <c r="I6" s="250" t="s">
        <v>579</v>
      </c>
      <c r="J6" s="351"/>
      <c r="K6" s="248" t="s">
        <v>579</v>
      </c>
      <c r="L6" s="249" t="s">
        <v>579</v>
      </c>
      <c r="M6" s="250" t="s">
        <v>579</v>
      </c>
      <c r="N6" s="351" t="s">
        <v>1558</v>
      </c>
      <c r="O6" s="248" t="s">
        <v>2122</v>
      </c>
      <c r="P6" s="249">
        <v>195</v>
      </c>
      <c r="Q6" s="250">
        <v>0</v>
      </c>
      <c r="R6" s="351" t="s">
        <v>1559</v>
      </c>
      <c r="S6" s="248" t="s">
        <v>392</v>
      </c>
      <c r="T6" s="249">
        <v>1250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48</v>
      </c>
      <c r="B7" s="266"/>
      <c r="C7" s="248" t="s">
        <v>579</v>
      </c>
      <c r="D7" s="249" t="s">
        <v>579</v>
      </c>
      <c r="E7" s="250" t="s">
        <v>579</v>
      </c>
      <c r="F7" s="351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51" t="s">
        <v>1560</v>
      </c>
      <c r="O7" s="248" t="s">
        <v>2378</v>
      </c>
      <c r="P7" s="249">
        <v>735</v>
      </c>
      <c r="Q7" s="250">
        <v>0</v>
      </c>
      <c r="R7" s="351" t="s">
        <v>1561</v>
      </c>
      <c r="S7" s="248" t="s">
        <v>393</v>
      </c>
      <c r="T7" s="249">
        <v>630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51" t="s">
        <v>1562</v>
      </c>
      <c r="O8" s="248" t="s">
        <v>2576</v>
      </c>
      <c r="P8" s="249">
        <v>750</v>
      </c>
      <c r="Q8" s="250">
        <v>0</v>
      </c>
      <c r="R8" s="351" t="s">
        <v>1563</v>
      </c>
      <c r="S8" s="248" t="s">
        <v>394</v>
      </c>
      <c r="T8" s="249">
        <v>260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51"/>
      <c r="O9" s="248" t="s">
        <v>579</v>
      </c>
      <c r="P9" s="249" t="s">
        <v>579</v>
      </c>
      <c r="Q9" s="250" t="s">
        <v>579</v>
      </c>
      <c r="R9" s="351" t="s">
        <v>1564</v>
      </c>
      <c r="S9" s="248" t="s">
        <v>395</v>
      </c>
      <c r="T9" s="249">
        <v>470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351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4310</v>
      </c>
      <c r="B45" s="254"/>
      <c r="C45" s="256" t="str">
        <f>IF(D45=0,"","計")</f>
        <v>計</v>
      </c>
      <c r="D45" s="257">
        <f>SUBTOTAL(9,D6:D44)</f>
        <v>20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1680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2610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13</v>
      </c>
      <c r="S47" s="505" t="s">
        <v>45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637</v>
      </c>
      <c r="B49" s="351" t="s">
        <v>1565</v>
      </c>
      <c r="C49" s="248" t="s">
        <v>371</v>
      </c>
      <c r="D49" s="249">
        <v>145</v>
      </c>
      <c r="E49" s="250">
        <v>0</v>
      </c>
      <c r="F49" s="351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51" t="s">
        <v>1566</v>
      </c>
      <c r="O49" s="248" t="s">
        <v>2577</v>
      </c>
      <c r="P49" s="267">
        <v>355</v>
      </c>
      <c r="Q49" s="250">
        <v>0</v>
      </c>
      <c r="R49" s="351" t="s">
        <v>1567</v>
      </c>
      <c r="S49" s="248" t="s">
        <v>396</v>
      </c>
      <c r="T49" s="267">
        <v>3560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49</v>
      </c>
      <c r="B50" s="351" t="s">
        <v>1568</v>
      </c>
      <c r="C50" s="248" t="s">
        <v>397</v>
      </c>
      <c r="D50" s="249">
        <v>10</v>
      </c>
      <c r="E50" s="250">
        <v>0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51" t="s">
        <v>1569</v>
      </c>
      <c r="O50" s="248" t="s">
        <v>2578</v>
      </c>
      <c r="P50" s="267">
        <v>240</v>
      </c>
      <c r="Q50" s="250">
        <v>0</v>
      </c>
      <c r="R50" s="351" t="s">
        <v>1570</v>
      </c>
      <c r="S50" s="248" t="s">
        <v>398</v>
      </c>
      <c r="T50" s="267">
        <v>690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51" t="s">
        <v>1572</v>
      </c>
      <c r="O51" s="248" t="s">
        <v>2123</v>
      </c>
      <c r="P51" s="267">
        <v>15</v>
      </c>
      <c r="Q51" s="250">
        <v>0</v>
      </c>
      <c r="R51" s="351" t="s">
        <v>1571</v>
      </c>
      <c r="S51" s="248" t="s">
        <v>399</v>
      </c>
      <c r="T51" s="267">
        <v>40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51"/>
      <c r="O52" s="248" t="s">
        <v>579</v>
      </c>
      <c r="P52" s="267" t="s">
        <v>579</v>
      </c>
      <c r="Q52" s="250" t="s">
        <v>579</v>
      </c>
      <c r="R52" s="351" t="s">
        <v>1573</v>
      </c>
      <c r="S52" s="248" t="s">
        <v>400</v>
      </c>
      <c r="T52" s="267">
        <v>620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351"/>
      <c r="S53" s="248" t="s">
        <v>579</v>
      </c>
      <c r="T53" s="267" t="s">
        <v>579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>
        <v>0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5675</v>
      </c>
      <c r="B75" s="275"/>
      <c r="C75" s="256" t="str">
        <f>IF(D75=0,"","計")</f>
        <v>計</v>
      </c>
      <c r="D75" s="271">
        <f>SUBTOTAL(9,D49:D74)</f>
        <v>155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610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4910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13</v>
      </c>
      <c r="S77" s="505" t="s">
        <v>45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640</v>
      </c>
      <c r="B79" s="351" t="s">
        <v>1574</v>
      </c>
      <c r="C79" s="248" t="s">
        <v>2379</v>
      </c>
      <c r="D79" s="267">
        <v>40</v>
      </c>
      <c r="E79" s="250">
        <v>0</v>
      </c>
      <c r="F79" s="351"/>
      <c r="G79" s="248" t="s">
        <v>579</v>
      </c>
      <c r="H79" s="267" t="s">
        <v>579</v>
      </c>
      <c r="I79" s="250" t="s">
        <v>579</v>
      </c>
      <c r="J79" s="351"/>
      <c r="K79" s="248" t="s">
        <v>579</v>
      </c>
      <c r="L79" s="267" t="s">
        <v>579</v>
      </c>
      <c r="M79" s="250" t="s">
        <v>579</v>
      </c>
      <c r="N79" s="351" t="s">
        <v>1575</v>
      </c>
      <c r="O79" s="248" t="s">
        <v>2579</v>
      </c>
      <c r="P79" s="267">
        <v>530</v>
      </c>
      <c r="Q79" s="250">
        <v>0</v>
      </c>
      <c r="R79" s="351" t="s">
        <v>1576</v>
      </c>
      <c r="S79" s="248" t="s">
        <v>402</v>
      </c>
      <c r="T79" s="267">
        <v>950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50</v>
      </c>
      <c r="B80" s="351" t="s">
        <v>1577</v>
      </c>
      <c r="C80" s="248" t="s">
        <v>401</v>
      </c>
      <c r="D80" s="267">
        <v>10</v>
      </c>
      <c r="E80" s="250">
        <v>0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51" t="s">
        <v>1578</v>
      </c>
      <c r="O80" s="248" t="s">
        <v>2380</v>
      </c>
      <c r="P80" s="267">
        <v>65</v>
      </c>
      <c r="Q80" s="250">
        <v>0</v>
      </c>
      <c r="R80" s="351" t="s">
        <v>1579</v>
      </c>
      <c r="S80" s="248" t="s">
        <v>403</v>
      </c>
      <c r="T80" s="267">
        <v>970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51" t="s">
        <v>1580</v>
      </c>
      <c r="O81" s="248" t="s">
        <v>2580</v>
      </c>
      <c r="P81" s="267">
        <v>665</v>
      </c>
      <c r="Q81" s="250">
        <v>0</v>
      </c>
      <c r="R81" s="351" t="s">
        <v>1581</v>
      </c>
      <c r="S81" s="248" t="s">
        <v>404</v>
      </c>
      <c r="T81" s="267">
        <v>110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 t="s">
        <v>579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76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3340</v>
      </c>
      <c r="B95" s="289"/>
      <c r="C95" s="256" t="str">
        <f>IF(D95=0,"","計")</f>
        <v>計</v>
      </c>
      <c r="D95" s="271">
        <f>SUBTOTAL(9,D79:D94)</f>
        <v>50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1260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2030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13</v>
      </c>
      <c r="S97" s="505" t="s">
        <v>45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647</v>
      </c>
      <c r="B99" s="351" t="s">
        <v>1587</v>
      </c>
      <c r="C99" s="248" t="s">
        <v>405</v>
      </c>
      <c r="D99" s="267">
        <v>20</v>
      </c>
      <c r="E99" s="250">
        <v>0</v>
      </c>
      <c r="F99" s="351"/>
      <c r="G99" s="248" t="s">
        <v>579</v>
      </c>
      <c r="H99" s="267" t="s">
        <v>579</v>
      </c>
      <c r="I99" s="250" t="s">
        <v>579</v>
      </c>
      <c r="J99" s="351"/>
      <c r="K99" s="248" t="s">
        <v>579</v>
      </c>
      <c r="L99" s="267" t="s">
        <v>579</v>
      </c>
      <c r="M99" s="250" t="s">
        <v>579</v>
      </c>
      <c r="N99" s="351" t="s">
        <v>1588</v>
      </c>
      <c r="O99" s="248" t="s">
        <v>2581</v>
      </c>
      <c r="P99" s="267">
        <v>860</v>
      </c>
      <c r="Q99" s="250">
        <v>0</v>
      </c>
      <c r="R99" s="351" t="s">
        <v>1589</v>
      </c>
      <c r="S99" s="248" t="s">
        <v>406</v>
      </c>
      <c r="T99" s="267">
        <v>1040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51</v>
      </c>
      <c r="B100" s="351" t="s">
        <v>1590</v>
      </c>
      <c r="C100" s="248" t="s">
        <v>2462</v>
      </c>
      <c r="D100" s="267">
        <v>20</v>
      </c>
      <c r="E100" s="250">
        <v>0</v>
      </c>
      <c r="F100" s="351"/>
      <c r="G100" s="248" t="s">
        <v>579</v>
      </c>
      <c r="H100" s="267" t="s">
        <v>579</v>
      </c>
      <c r="I100" s="250" t="s">
        <v>579</v>
      </c>
      <c r="J100" s="351"/>
      <c r="K100" s="248" t="s">
        <v>579</v>
      </c>
      <c r="L100" s="267" t="s">
        <v>579</v>
      </c>
      <c r="M100" s="250" t="s">
        <v>579</v>
      </c>
      <c r="N100" s="351" t="s">
        <v>1592</v>
      </c>
      <c r="O100" s="248" t="s">
        <v>2582</v>
      </c>
      <c r="P100" s="267">
        <v>300</v>
      </c>
      <c r="Q100" s="250">
        <v>0</v>
      </c>
      <c r="R100" s="351" t="s">
        <v>1591</v>
      </c>
      <c r="S100" s="248" t="s">
        <v>407</v>
      </c>
      <c r="T100" s="267">
        <v>250</v>
      </c>
      <c r="U100" s="250">
        <v>0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351"/>
      <c r="O101" s="248" t="s">
        <v>579</v>
      </c>
      <c r="P101" s="267" t="s">
        <v>579</v>
      </c>
      <c r="Q101" s="250" t="s">
        <v>579</v>
      </c>
      <c r="R101" s="351"/>
      <c r="S101" s="248" t="s">
        <v>579</v>
      </c>
      <c r="T101" s="267" t="s">
        <v>579</v>
      </c>
      <c r="U101" s="250" t="s">
        <v>579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customHeight="1">
      <c r="A102" s="508"/>
      <c r="B102" s="266"/>
      <c r="C102" s="248" t="s">
        <v>579</v>
      </c>
      <c r="D102" s="267" t="s">
        <v>579</v>
      </c>
      <c r="E102" s="250">
        <v>0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351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 t="s">
        <v>579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2490</v>
      </c>
      <c r="B115" s="294"/>
      <c r="C115" s="256" t="str">
        <f>IF(D115=0,"","計")</f>
        <v>計</v>
      </c>
      <c r="D115" s="271">
        <f>SUBTOTAL(9,D99:D114)</f>
        <v>40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1160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1290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hidden="1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15815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MOKUJI!J20</f>
        <v>46204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上川郡②読売</v>
      </c>
      <c r="C151" s="310"/>
      <c r="D151" s="310"/>
      <c r="E151" s="310"/>
      <c r="F151" s="309" t="str">
        <f>IF(G4="","",CONCATENATE($A7,G4))</f>
        <v>上川郡②朝日</v>
      </c>
      <c r="G151" s="310"/>
      <c r="H151" s="310"/>
      <c r="I151" s="310"/>
      <c r="J151" s="309" t="str">
        <f>IF(K4="","",CONCATENATE($A7,K4))</f>
        <v>上川郡②毎日</v>
      </c>
      <c r="K151" s="310"/>
      <c r="L151" s="310"/>
      <c r="M151" s="310"/>
      <c r="N151" s="309" t="str">
        <f>IF(O4="","",CONCATENATE($A7,O4))</f>
        <v>上川郡②北海道</v>
      </c>
      <c r="O151" s="310"/>
      <c r="P151" s="310"/>
      <c r="Q151" s="310"/>
      <c r="R151" s="309" t="str">
        <f>IF(S4="","",CONCATENATE($A7,S4))</f>
        <v>上川郡②十勝毎日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河西郡読売</v>
      </c>
      <c r="C153" s="313"/>
      <c r="D153" s="313"/>
      <c r="E153" s="313"/>
      <c r="F153" s="312" t="str">
        <f>IF(G47="","",CONCATENATE($A50,G47))</f>
        <v>河西郡朝日</v>
      </c>
      <c r="G153" s="313"/>
      <c r="H153" s="313"/>
      <c r="I153" s="313"/>
      <c r="J153" s="312" t="str">
        <f>IF(K47="","",CONCATENATE($A50,K47))</f>
        <v>河西郡毎日</v>
      </c>
      <c r="K153" s="313"/>
      <c r="L153" s="313"/>
      <c r="M153" s="313"/>
      <c r="N153" s="312" t="str">
        <f>IF(O47="","",CONCATENATE($A50,O47))</f>
        <v>河西郡北海道</v>
      </c>
      <c r="O153" s="313"/>
      <c r="P153" s="313"/>
      <c r="Q153" s="313"/>
      <c r="R153" s="312" t="str">
        <f>IF(S47="","",CONCATENATE($A50,S47))</f>
        <v>河西郡十勝毎日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広尾郡読売</v>
      </c>
      <c r="C155" s="313"/>
      <c r="D155" s="313"/>
      <c r="E155" s="313"/>
      <c r="F155" s="312" t="str">
        <f>IF(G77="","",CONCATENATE($A80,G77))</f>
        <v>広尾郡朝日</v>
      </c>
      <c r="G155" s="313"/>
      <c r="H155" s="313"/>
      <c r="I155" s="313"/>
      <c r="J155" s="312" t="str">
        <f>IF(K77="","",CONCATENATE($A80,K77))</f>
        <v>広尾郡毎日</v>
      </c>
      <c r="K155" s="313"/>
      <c r="L155" s="313"/>
      <c r="M155" s="313"/>
      <c r="N155" s="312" t="str">
        <f>IF(O77="","",CONCATENATE($A80,O77))</f>
        <v>広尾郡北海道</v>
      </c>
      <c r="O155" s="313"/>
      <c r="P155" s="313"/>
      <c r="Q155" s="313"/>
      <c r="R155" s="312" t="str">
        <f>IF(S77="","",CONCATENATE($A80,S77))</f>
        <v>広尾郡十勝毎日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足寄郡読売</v>
      </c>
      <c r="C157" s="313"/>
      <c r="D157" s="313"/>
      <c r="E157" s="313"/>
      <c r="F157" s="312" t="str">
        <f>IF(G97="","",CONCATENATE($A100,G97))</f>
        <v>足寄郡朝日</v>
      </c>
      <c r="G157" s="313"/>
      <c r="H157" s="313"/>
      <c r="I157" s="313"/>
      <c r="J157" s="312" t="str">
        <f>IF(K97="","",CONCATENATE($A100,K97))</f>
        <v>足寄郡毎日</v>
      </c>
      <c r="K157" s="313"/>
      <c r="L157" s="313"/>
      <c r="M157" s="313"/>
      <c r="N157" s="312" t="str">
        <f>IF(O97="","",CONCATENATE($A100,O97))</f>
        <v>足寄郡北海道</v>
      </c>
      <c r="O157" s="313"/>
      <c r="P157" s="313"/>
      <c r="Q157" s="313"/>
      <c r="R157" s="312" t="str">
        <f>IF(S97="","",CONCATENATE($A100,S97))</f>
        <v>足寄郡十勝毎日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W77:Y77"/>
    <mergeCell ref="O77:Q77"/>
    <mergeCell ref="O97:Q97"/>
    <mergeCell ref="B117:E134"/>
    <mergeCell ref="K77:M77"/>
    <mergeCell ref="S77:U77"/>
    <mergeCell ref="S97:U97"/>
    <mergeCell ref="C77:E77"/>
    <mergeCell ref="G77:I77"/>
    <mergeCell ref="C97:E97"/>
    <mergeCell ref="W4:Y4"/>
    <mergeCell ref="S4:U4"/>
    <mergeCell ref="C1:G1"/>
    <mergeCell ref="V136:Y136"/>
    <mergeCell ref="W47:Y47"/>
    <mergeCell ref="S47:U47"/>
    <mergeCell ref="F117:I134"/>
    <mergeCell ref="N117:Q134"/>
    <mergeCell ref="W97:Y97"/>
    <mergeCell ref="G47:I47"/>
    <mergeCell ref="K4:M4"/>
    <mergeCell ref="L2:M2"/>
    <mergeCell ref="J2:K2"/>
    <mergeCell ref="O47:Q47"/>
    <mergeCell ref="K47:M47"/>
    <mergeCell ref="O4:Q4"/>
    <mergeCell ref="U1:V1"/>
    <mergeCell ref="R2:X2"/>
    <mergeCell ref="H2:I2"/>
    <mergeCell ref="N2:O2"/>
    <mergeCell ref="W1:X1"/>
    <mergeCell ref="H1:I1"/>
    <mergeCell ref="J1:M1"/>
    <mergeCell ref="S1:T1"/>
    <mergeCell ref="N1:O1"/>
    <mergeCell ref="Q1:R1"/>
    <mergeCell ref="P2:Q2"/>
    <mergeCell ref="V135:Y135"/>
    <mergeCell ref="A117:A124"/>
    <mergeCell ref="B135:E135"/>
    <mergeCell ref="F135:I135"/>
    <mergeCell ref="J135:M135"/>
    <mergeCell ref="V117:Y134"/>
    <mergeCell ref="R117:U134"/>
    <mergeCell ref="J117:M134"/>
    <mergeCell ref="R135:U135"/>
    <mergeCell ref="A50:A57"/>
    <mergeCell ref="A100:A107"/>
    <mergeCell ref="A80:A87"/>
    <mergeCell ref="N135:Q135"/>
    <mergeCell ref="K97:M97"/>
    <mergeCell ref="G97:I97"/>
    <mergeCell ref="C47:E47"/>
    <mergeCell ref="C4:E4"/>
    <mergeCell ref="A7:A14"/>
    <mergeCell ref="A1:B1"/>
    <mergeCell ref="A2:B2"/>
    <mergeCell ref="C2:G2"/>
    <mergeCell ref="G4:I4"/>
  </mergeCells>
  <phoneticPr fontId="24"/>
  <hyperlinks>
    <hyperlink ref="A97" location="MOKUJI!R1C1" display="MOKUJI!R1C1" xr:uid="{00000000-0004-0000-2E00-000000000000}"/>
    <hyperlink ref="A77" location="MOKUJI!R1C1" display="MOKUJI!R1C1" xr:uid="{00000000-0004-0000-2E00-000001000000}"/>
    <hyperlink ref="A47" location="MOKUJI!R1C1" display="MOKUJI!R1C1" xr:uid="{00000000-0004-0000-2E00-000002000000}"/>
    <hyperlink ref="A4" location="MOKUJI!R1C1" display="MOKUJI!R1C1" xr:uid="{00000000-0004-0000-2E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191111111111118">
    <tabColor indexed="43"/>
  </sheetPr>
  <dimension ref="A1:Z157"/>
  <sheetViews>
    <sheetView showGridLines="0" view="pageBreakPreview" zoomScale="90" zoomScaleNormal="75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59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1718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46</v>
      </c>
      <c r="Z2" s="398" t="s">
        <v>1883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13</v>
      </c>
      <c r="S4" s="505" t="s">
        <v>45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643</v>
      </c>
      <c r="B6" s="347" t="s">
        <v>1593</v>
      </c>
      <c r="C6" s="248" t="s">
        <v>408</v>
      </c>
      <c r="D6" s="249">
        <v>145</v>
      </c>
      <c r="E6" s="250">
        <v>0</v>
      </c>
      <c r="F6" s="347"/>
      <c r="G6" s="248" t="s">
        <v>579</v>
      </c>
      <c r="H6" s="249" t="s">
        <v>579</v>
      </c>
      <c r="I6" s="250" t="s">
        <v>579</v>
      </c>
      <c r="J6" s="347"/>
      <c r="K6" s="248" t="s">
        <v>579</v>
      </c>
      <c r="L6" s="249" t="s">
        <v>579</v>
      </c>
      <c r="M6" s="250" t="s">
        <v>579</v>
      </c>
      <c r="N6" s="348" t="s">
        <v>1594</v>
      </c>
      <c r="O6" s="248" t="s">
        <v>2583</v>
      </c>
      <c r="P6" s="249">
        <v>760</v>
      </c>
      <c r="Q6" s="250">
        <v>0</v>
      </c>
      <c r="R6" s="348" t="s">
        <v>1595</v>
      </c>
      <c r="S6" s="248" t="s">
        <v>410</v>
      </c>
      <c r="T6" s="249">
        <v>3870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52</v>
      </c>
      <c r="B7" s="347" t="s">
        <v>1596</v>
      </c>
      <c r="C7" s="248" t="s">
        <v>409</v>
      </c>
      <c r="D7" s="249">
        <v>20</v>
      </c>
      <c r="E7" s="250">
        <v>0</v>
      </c>
      <c r="F7" s="347"/>
      <c r="G7" s="248" t="s">
        <v>579</v>
      </c>
      <c r="H7" s="249" t="s">
        <v>579</v>
      </c>
      <c r="I7" s="250" t="s">
        <v>579</v>
      </c>
      <c r="J7" s="347"/>
      <c r="K7" s="248" t="s">
        <v>579</v>
      </c>
      <c r="L7" s="249" t="s">
        <v>579</v>
      </c>
      <c r="M7" s="250" t="s">
        <v>579</v>
      </c>
      <c r="N7" s="347" t="s">
        <v>1597</v>
      </c>
      <c r="O7" s="248" t="s">
        <v>2381</v>
      </c>
      <c r="P7" s="249">
        <v>40</v>
      </c>
      <c r="Q7" s="250">
        <v>0</v>
      </c>
      <c r="R7" s="347" t="s">
        <v>1598</v>
      </c>
      <c r="S7" s="248" t="s">
        <v>411</v>
      </c>
      <c r="T7" s="249">
        <v>1130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347" t="s">
        <v>1599</v>
      </c>
      <c r="C8" s="248" t="s">
        <v>2584</v>
      </c>
      <c r="D8" s="249">
        <v>70</v>
      </c>
      <c r="E8" s="250">
        <v>0</v>
      </c>
      <c r="F8" s="347"/>
      <c r="G8" s="248" t="s">
        <v>579</v>
      </c>
      <c r="H8" s="249" t="s">
        <v>579</v>
      </c>
      <c r="I8" s="250" t="s">
        <v>579</v>
      </c>
      <c r="J8" s="347"/>
      <c r="K8" s="248" t="s">
        <v>579</v>
      </c>
      <c r="L8" s="249" t="s">
        <v>579</v>
      </c>
      <c r="M8" s="250" t="s">
        <v>579</v>
      </c>
      <c r="N8" s="347" t="s">
        <v>1600</v>
      </c>
      <c r="O8" s="248" t="s">
        <v>2585</v>
      </c>
      <c r="P8" s="249">
        <v>265</v>
      </c>
      <c r="Q8" s="250">
        <v>0</v>
      </c>
      <c r="R8" s="347" t="s">
        <v>1601</v>
      </c>
      <c r="S8" s="248" t="s">
        <v>412</v>
      </c>
      <c r="T8" s="249">
        <v>140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384" t="s">
        <v>763</v>
      </c>
      <c r="C9" s="248" t="s">
        <v>413</v>
      </c>
      <c r="D9" s="249">
        <v>10</v>
      </c>
      <c r="E9" s="250">
        <v>0</v>
      </c>
      <c r="F9" s="347"/>
      <c r="G9" s="248" t="s">
        <v>579</v>
      </c>
      <c r="H9" s="249" t="s">
        <v>579</v>
      </c>
      <c r="I9" s="250" t="s">
        <v>579</v>
      </c>
      <c r="J9" s="347"/>
      <c r="K9" s="248" t="s">
        <v>579</v>
      </c>
      <c r="L9" s="249" t="s">
        <v>579</v>
      </c>
      <c r="M9" s="250" t="s">
        <v>579</v>
      </c>
      <c r="N9" s="347" t="s">
        <v>1604</v>
      </c>
      <c r="O9" s="248" t="s">
        <v>2586</v>
      </c>
      <c r="P9" s="249">
        <v>705</v>
      </c>
      <c r="Q9" s="250">
        <v>0</v>
      </c>
      <c r="R9" s="347" t="s">
        <v>1602</v>
      </c>
      <c r="S9" s="248" t="s">
        <v>414</v>
      </c>
      <c r="T9" s="249">
        <v>1430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347"/>
      <c r="K10" s="248" t="s">
        <v>579</v>
      </c>
      <c r="L10" s="249" t="s">
        <v>579</v>
      </c>
      <c r="M10" s="250" t="s">
        <v>579</v>
      </c>
      <c r="N10" s="347" t="s">
        <v>1608</v>
      </c>
      <c r="O10" s="248" t="s">
        <v>2587</v>
      </c>
      <c r="P10" s="249">
        <v>115</v>
      </c>
      <c r="Q10" s="250">
        <v>0</v>
      </c>
      <c r="R10" s="347" t="s">
        <v>1603</v>
      </c>
      <c r="S10" s="248" t="s">
        <v>415</v>
      </c>
      <c r="T10" s="249">
        <v>660</v>
      </c>
      <c r="U10" s="250">
        <v>0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>
        <v>0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/>
      <c r="P11" s="249"/>
      <c r="Q11" s="250"/>
      <c r="R11" s="347" t="s">
        <v>1607</v>
      </c>
      <c r="S11" s="248" t="s">
        <v>416</v>
      </c>
      <c r="T11" s="249">
        <v>1240</v>
      </c>
      <c r="U11" s="250">
        <v>0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/>
      <c r="O12" s="248" t="s">
        <v>579</v>
      </c>
      <c r="P12" s="249" t="s">
        <v>579</v>
      </c>
      <c r="Q12" s="250">
        <v>0</v>
      </c>
      <c r="R12" s="347" t="s">
        <v>1609</v>
      </c>
      <c r="S12" s="248" t="s">
        <v>417</v>
      </c>
      <c r="T12" s="249">
        <v>160</v>
      </c>
      <c r="U12" s="250">
        <v>0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347"/>
      <c r="O13" s="248" t="s">
        <v>579</v>
      </c>
      <c r="P13" s="249" t="s">
        <v>579</v>
      </c>
      <c r="Q13" s="250" t="s">
        <v>579</v>
      </c>
      <c r="R13" s="347" t="s">
        <v>1610</v>
      </c>
      <c r="S13" s="248" t="s">
        <v>418</v>
      </c>
      <c r="T13" s="249">
        <v>320</v>
      </c>
      <c r="U13" s="250">
        <v>0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347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347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347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54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11080</v>
      </c>
      <c r="B45" s="254"/>
      <c r="C45" s="256" t="str">
        <f>IF(D45=0,"","計")</f>
        <v>計</v>
      </c>
      <c r="D45" s="257">
        <f>SUBTOTAL(9,D6:D44)</f>
        <v>245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1885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8950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13</v>
      </c>
      <c r="S47" s="505" t="s">
        <v>45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649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1611</v>
      </c>
      <c r="O49" s="248" t="s">
        <v>2124</v>
      </c>
      <c r="P49" s="267">
        <v>40</v>
      </c>
      <c r="Q49" s="250">
        <v>0</v>
      </c>
      <c r="R49" s="347" t="s">
        <v>1612</v>
      </c>
      <c r="S49" s="248" t="s">
        <v>419</v>
      </c>
      <c r="T49" s="267">
        <v>770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53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1613</v>
      </c>
      <c r="O50" s="248" t="s">
        <v>2588</v>
      </c>
      <c r="P50" s="267">
        <v>420</v>
      </c>
      <c r="Q50" s="250">
        <v>0</v>
      </c>
      <c r="R50" s="347" t="s">
        <v>1614</v>
      </c>
      <c r="S50" s="248" t="s">
        <v>420</v>
      </c>
      <c r="T50" s="267">
        <v>40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/>
      <c r="O51" s="248"/>
      <c r="P51" s="267"/>
      <c r="Q51" s="250"/>
      <c r="R51" s="347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>
        <v>0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1270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460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810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76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12350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MOKUJI!J21</f>
        <v>46174</v>
      </c>
      <c r="W136" s="534"/>
      <c r="X136" s="534"/>
      <c r="Y136" s="534"/>
    </row>
    <row r="137" spans="1:25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中川郡②読売</v>
      </c>
      <c r="C151" s="310"/>
      <c r="D151" s="310"/>
      <c r="E151" s="310"/>
      <c r="F151" s="309" t="str">
        <f>IF(G4="","",CONCATENATE($A7,G4))</f>
        <v>中川郡②朝日</v>
      </c>
      <c r="G151" s="310"/>
      <c r="H151" s="310"/>
      <c r="I151" s="310"/>
      <c r="J151" s="309" t="str">
        <f>IF(K4="","",CONCATENATE($A7,K4))</f>
        <v>中川郡②毎日</v>
      </c>
      <c r="K151" s="310"/>
      <c r="L151" s="310"/>
      <c r="M151" s="310"/>
      <c r="N151" s="309" t="str">
        <f>IF(O4="","",CONCATENATE($A7,O4))</f>
        <v>中川郡②北海道</v>
      </c>
      <c r="O151" s="310"/>
      <c r="P151" s="310"/>
      <c r="Q151" s="310"/>
      <c r="R151" s="309" t="str">
        <f>IF(S4="","",CONCATENATE($A7,S4))</f>
        <v>中川郡②十勝毎日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十勝郡読売</v>
      </c>
      <c r="C153" s="313"/>
      <c r="D153" s="313"/>
      <c r="E153" s="313"/>
      <c r="F153" s="312" t="str">
        <f>IF(G47="","",CONCATENATE($A50,G47))</f>
        <v>十勝郡朝日</v>
      </c>
      <c r="G153" s="313"/>
      <c r="H153" s="313"/>
      <c r="I153" s="313"/>
      <c r="J153" s="312" t="str">
        <f>IF(K47="","",CONCATENATE($A50,K47))</f>
        <v>十勝郡毎日</v>
      </c>
      <c r="K153" s="313"/>
      <c r="L153" s="313"/>
      <c r="M153" s="313"/>
      <c r="N153" s="312" t="str">
        <f>IF(O47="","",CONCATENATE($A50,O47))</f>
        <v>十勝郡北海道</v>
      </c>
      <c r="O153" s="313"/>
      <c r="P153" s="313"/>
      <c r="Q153" s="313"/>
      <c r="R153" s="312" t="str">
        <f>IF(S47="","",CONCATENATE($A50,S47))</f>
        <v>十勝郡十勝毎日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2F00-000000000000}"/>
    <hyperlink ref="A77" location="MOKUJI!R1C1" display="MOKUJI!R1C1" xr:uid="{00000000-0004-0000-2F00-000001000000}"/>
    <hyperlink ref="A47" location="MOKUJI!R1C1" display="MOKUJI!R1C1" xr:uid="{00000000-0004-0000-2F00-000002000000}"/>
    <hyperlink ref="A4" location="MOKUJI!R1C1" display="MOKUJI!R1C1" xr:uid="{00000000-0004-0000-2F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tabColor indexed="43"/>
  </sheetPr>
  <dimension ref="A1:Z157"/>
  <sheetViews>
    <sheetView view="pageBreakPreview" zoomScale="90" zoomScaleNormal="60" zoomScaleSheetLayoutView="90" workbookViewId="0">
      <selection activeCell="C1" sqref="C1:G1"/>
    </sheetView>
  </sheetViews>
  <sheetFormatPr defaultColWidth="9" defaultRowHeight="13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47</v>
      </c>
      <c r="Z2" s="398" t="s">
        <v>1882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/>
      <c r="S4" s="505"/>
      <c r="T4" s="506"/>
      <c r="U4" s="507"/>
      <c r="V4" s="238">
        <v>14</v>
      </c>
      <c r="W4" s="505" t="s">
        <v>54</v>
      </c>
      <c r="X4" s="506"/>
      <c r="Y4" s="507"/>
    </row>
    <row r="5" spans="1:26" s="239" customFormat="1" ht="12.75" customHeight="1" thickBo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338" t="s">
        <v>581</v>
      </c>
      <c r="P5" s="243" t="s">
        <v>582</v>
      </c>
      <c r="Q5" s="244"/>
      <c r="R5" s="241" t="s">
        <v>580</v>
      </c>
      <c r="S5" s="338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206</v>
      </c>
      <c r="B6" s="363" t="s">
        <v>1615</v>
      </c>
      <c r="C6" s="248" t="s">
        <v>1873</v>
      </c>
      <c r="D6" s="249">
        <v>260</v>
      </c>
      <c r="E6" s="250">
        <v>0</v>
      </c>
      <c r="F6" s="363" t="s">
        <v>1616</v>
      </c>
      <c r="G6" s="248" t="s">
        <v>2687</v>
      </c>
      <c r="H6" s="249">
        <v>210</v>
      </c>
      <c r="I6" s="250">
        <v>0</v>
      </c>
      <c r="J6" s="363"/>
      <c r="K6" s="248" t="s">
        <v>579</v>
      </c>
      <c r="L6" s="249" t="s">
        <v>579</v>
      </c>
      <c r="M6" s="250" t="s">
        <v>579</v>
      </c>
      <c r="N6" s="388" t="s">
        <v>1617</v>
      </c>
      <c r="O6" s="340" t="s">
        <v>2589</v>
      </c>
      <c r="P6" s="341">
        <v>1120</v>
      </c>
      <c r="Q6" s="250">
        <v>0</v>
      </c>
      <c r="R6" s="388"/>
      <c r="S6" s="401"/>
      <c r="T6" s="341"/>
      <c r="U6" s="250"/>
      <c r="V6" s="363" t="s">
        <v>1618</v>
      </c>
      <c r="W6" s="248" t="s">
        <v>2758</v>
      </c>
      <c r="X6" s="249">
        <v>1660</v>
      </c>
      <c r="Y6" s="250">
        <v>0</v>
      </c>
    </row>
    <row r="7" spans="1:26" s="252" customFormat="1" ht="12.75" customHeight="1">
      <c r="A7" s="508" t="s">
        <v>55</v>
      </c>
      <c r="B7" s="363" t="s">
        <v>1619</v>
      </c>
      <c r="C7" s="248" t="s">
        <v>422</v>
      </c>
      <c r="D7" s="249">
        <v>115</v>
      </c>
      <c r="E7" s="250">
        <v>0</v>
      </c>
      <c r="F7" s="363" t="s">
        <v>1264</v>
      </c>
      <c r="G7" s="248" t="s">
        <v>2688</v>
      </c>
      <c r="H7" s="249">
        <v>10</v>
      </c>
      <c r="I7" s="250">
        <v>0</v>
      </c>
      <c r="J7" s="363"/>
      <c r="K7" s="248" t="s">
        <v>579</v>
      </c>
      <c r="L7" s="249" t="s">
        <v>579</v>
      </c>
      <c r="M7" s="250" t="s">
        <v>579</v>
      </c>
      <c r="N7" s="388" t="s">
        <v>1621</v>
      </c>
      <c r="O7" s="343" t="s">
        <v>2590</v>
      </c>
      <c r="P7" s="341">
        <v>2785</v>
      </c>
      <c r="Q7" s="250">
        <v>0</v>
      </c>
      <c r="R7" s="388"/>
      <c r="S7" s="270"/>
      <c r="T7" s="341"/>
      <c r="U7" s="250"/>
      <c r="V7" s="363" t="s">
        <v>1625</v>
      </c>
      <c r="W7" s="248" t="s">
        <v>2714</v>
      </c>
      <c r="X7" s="249">
        <v>2840</v>
      </c>
      <c r="Y7" s="250">
        <v>0</v>
      </c>
    </row>
    <row r="8" spans="1:26" s="252" customFormat="1" ht="12.75" customHeight="1">
      <c r="A8" s="508"/>
      <c r="B8" s="363" t="s">
        <v>1928</v>
      </c>
      <c r="C8" s="248" t="s">
        <v>1689</v>
      </c>
      <c r="D8" s="249">
        <v>50</v>
      </c>
      <c r="E8" s="250">
        <v>0</v>
      </c>
      <c r="F8" s="363" t="s">
        <v>1605</v>
      </c>
      <c r="G8" s="248" t="s">
        <v>1933</v>
      </c>
      <c r="H8" s="249">
        <v>10</v>
      </c>
      <c r="I8" s="250">
        <v>0</v>
      </c>
      <c r="J8" s="363"/>
      <c r="K8" s="248" t="s">
        <v>579</v>
      </c>
      <c r="L8" s="249" t="s">
        <v>579</v>
      </c>
      <c r="M8" s="250" t="s">
        <v>579</v>
      </c>
      <c r="N8" s="388" t="s">
        <v>1624</v>
      </c>
      <c r="O8" s="343" t="s">
        <v>2591</v>
      </c>
      <c r="P8" s="341">
        <v>2135</v>
      </c>
      <c r="Q8" s="250">
        <v>0</v>
      </c>
      <c r="R8" s="388"/>
      <c r="S8" s="270"/>
      <c r="T8" s="341"/>
      <c r="U8" s="250"/>
      <c r="V8" s="363" t="s">
        <v>1628</v>
      </c>
      <c r="W8" s="248" t="s">
        <v>2495</v>
      </c>
      <c r="X8" s="249">
        <v>2160</v>
      </c>
      <c r="Y8" s="250">
        <v>0</v>
      </c>
    </row>
    <row r="9" spans="1:26" s="252" customFormat="1" ht="12.75" customHeight="1">
      <c r="A9" s="508"/>
      <c r="B9" s="353" t="s">
        <v>1622</v>
      </c>
      <c r="C9" s="248" t="s">
        <v>421</v>
      </c>
      <c r="D9" s="249">
        <v>360</v>
      </c>
      <c r="E9" s="250">
        <v>0</v>
      </c>
      <c r="F9" s="363" t="s">
        <v>1620</v>
      </c>
      <c r="G9" s="248" t="s">
        <v>2689</v>
      </c>
      <c r="H9" s="249">
        <v>120</v>
      </c>
      <c r="I9" s="250">
        <v>0</v>
      </c>
      <c r="J9" s="363"/>
      <c r="K9" s="248" t="s">
        <v>579</v>
      </c>
      <c r="L9" s="249" t="s">
        <v>579</v>
      </c>
      <c r="M9" s="250" t="s">
        <v>579</v>
      </c>
      <c r="N9" s="388" t="s">
        <v>1627</v>
      </c>
      <c r="O9" s="343" t="s">
        <v>2592</v>
      </c>
      <c r="P9" s="341">
        <v>2305</v>
      </c>
      <c r="Q9" s="250">
        <v>0</v>
      </c>
      <c r="R9" s="388"/>
      <c r="S9" s="270"/>
      <c r="T9" s="341"/>
      <c r="U9" s="250"/>
      <c r="V9" s="363" t="s">
        <v>2715</v>
      </c>
      <c r="W9" s="248" t="s">
        <v>2716</v>
      </c>
      <c r="X9" s="249">
        <v>810</v>
      </c>
      <c r="Y9" s="250">
        <v>0</v>
      </c>
    </row>
    <row r="10" spans="1:26" s="252" customFormat="1" ht="12.75" customHeight="1">
      <c r="A10" s="508"/>
      <c r="B10" s="353" t="s">
        <v>764</v>
      </c>
      <c r="C10" s="248" t="s">
        <v>424</v>
      </c>
      <c r="D10" s="249">
        <v>15</v>
      </c>
      <c r="E10" s="250">
        <v>0</v>
      </c>
      <c r="F10" s="363" t="s">
        <v>1623</v>
      </c>
      <c r="G10" s="248" t="s">
        <v>2690</v>
      </c>
      <c r="H10" s="249">
        <v>50</v>
      </c>
      <c r="I10" s="250">
        <v>0</v>
      </c>
      <c r="J10" s="363"/>
      <c r="K10" s="248" t="s">
        <v>579</v>
      </c>
      <c r="L10" s="249" t="s">
        <v>579</v>
      </c>
      <c r="M10" s="250" t="s">
        <v>579</v>
      </c>
      <c r="N10" s="388" t="s">
        <v>1630</v>
      </c>
      <c r="O10" s="343" t="s">
        <v>2593</v>
      </c>
      <c r="P10" s="341">
        <v>1105</v>
      </c>
      <c r="Q10" s="250">
        <v>0</v>
      </c>
      <c r="R10" s="388"/>
      <c r="S10" s="270"/>
      <c r="T10" s="341"/>
      <c r="U10" s="250"/>
      <c r="V10" s="363" t="s">
        <v>2717</v>
      </c>
      <c r="W10" s="248" t="s">
        <v>2718</v>
      </c>
      <c r="X10" s="249">
        <v>750</v>
      </c>
      <c r="Y10" s="250">
        <v>0</v>
      </c>
    </row>
    <row r="11" spans="1:26" s="252" customFormat="1" ht="12.75" customHeight="1">
      <c r="A11" s="508"/>
      <c r="B11" s="353" t="s">
        <v>1606</v>
      </c>
      <c r="C11" s="248" t="s">
        <v>423</v>
      </c>
      <c r="D11" s="249">
        <v>10</v>
      </c>
      <c r="E11" s="250">
        <v>0</v>
      </c>
      <c r="F11" s="363" t="s">
        <v>1626</v>
      </c>
      <c r="G11" s="248" t="s">
        <v>2691</v>
      </c>
      <c r="H11" s="249">
        <v>160</v>
      </c>
      <c r="I11" s="250">
        <v>0</v>
      </c>
      <c r="J11" s="353"/>
      <c r="K11" s="248" t="s">
        <v>579</v>
      </c>
      <c r="L11" s="249" t="s">
        <v>579</v>
      </c>
      <c r="M11" s="250" t="s">
        <v>579</v>
      </c>
      <c r="N11" s="388" t="s">
        <v>1631</v>
      </c>
      <c r="O11" s="343" t="s">
        <v>2594</v>
      </c>
      <c r="P11" s="341">
        <v>1030</v>
      </c>
      <c r="Q11" s="250">
        <v>0</v>
      </c>
      <c r="R11" s="388"/>
      <c r="S11" s="270"/>
      <c r="T11" s="341"/>
      <c r="U11" s="250"/>
      <c r="V11" s="363" t="s">
        <v>2719</v>
      </c>
      <c r="W11" s="248" t="s">
        <v>2720</v>
      </c>
      <c r="X11" s="249">
        <v>330</v>
      </c>
      <c r="Y11" s="250">
        <v>0</v>
      </c>
    </row>
    <row r="12" spans="1:26" s="252" customFormat="1" ht="12.75" customHeight="1">
      <c r="A12" s="508"/>
      <c r="B12" s="353"/>
      <c r="C12" s="248" t="s">
        <v>579</v>
      </c>
      <c r="D12" s="249" t="s">
        <v>579</v>
      </c>
      <c r="E12" s="250" t="s">
        <v>579</v>
      </c>
      <c r="F12" s="353" t="s">
        <v>1629</v>
      </c>
      <c r="G12" s="248" t="s">
        <v>2692</v>
      </c>
      <c r="H12" s="249">
        <v>50</v>
      </c>
      <c r="I12" s="250">
        <v>0</v>
      </c>
      <c r="J12" s="353"/>
      <c r="K12" s="248" t="s">
        <v>579</v>
      </c>
      <c r="L12" s="249" t="s">
        <v>579</v>
      </c>
      <c r="M12" s="250" t="s">
        <v>579</v>
      </c>
      <c r="N12" s="388" t="s">
        <v>1632</v>
      </c>
      <c r="O12" s="343" t="s">
        <v>2595</v>
      </c>
      <c r="P12" s="341">
        <v>1360</v>
      </c>
      <c r="Q12" s="250">
        <v>0</v>
      </c>
      <c r="R12" s="388"/>
      <c r="S12" s="270"/>
      <c r="T12" s="341"/>
      <c r="U12" s="250"/>
      <c r="V12" s="363" t="s">
        <v>2721</v>
      </c>
      <c r="W12" s="248" t="s">
        <v>2722</v>
      </c>
      <c r="X12" s="249">
        <v>830</v>
      </c>
      <c r="Y12" s="250">
        <v>0</v>
      </c>
    </row>
    <row r="13" spans="1:26" s="252" customFormat="1" ht="12.75" customHeight="1">
      <c r="A13" s="508"/>
      <c r="B13" s="353"/>
      <c r="C13" s="248" t="s">
        <v>579</v>
      </c>
      <c r="D13" s="249" t="s">
        <v>579</v>
      </c>
      <c r="E13" s="250" t="s">
        <v>579</v>
      </c>
      <c r="F13" s="354" t="s">
        <v>1929</v>
      </c>
      <c r="G13" s="248" t="s">
        <v>2693</v>
      </c>
      <c r="H13" s="249">
        <v>20</v>
      </c>
      <c r="I13" s="250">
        <v>0</v>
      </c>
      <c r="J13" s="354"/>
      <c r="K13" s="248" t="s">
        <v>579</v>
      </c>
      <c r="L13" s="249" t="s">
        <v>579</v>
      </c>
      <c r="M13" s="250" t="s">
        <v>579</v>
      </c>
      <c r="N13" s="388" t="s">
        <v>2488</v>
      </c>
      <c r="O13" s="343" t="s">
        <v>2596</v>
      </c>
      <c r="P13" s="341">
        <v>1715</v>
      </c>
      <c r="Q13" s="250">
        <v>0</v>
      </c>
      <c r="R13" s="388"/>
      <c r="S13" s="270"/>
      <c r="T13" s="341"/>
      <c r="U13" s="250"/>
      <c r="V13" s="363" t="s">
        <v>2723</v>
      </c>
      <c r="W13" s="248" t="s">
        <v>2724</v>
      </c>
      <c r="X13" s="249">
        <v>520</v>
      </c>
      <c r="Y13" s="250">
        <v>0</v>
      </c>
    </row>
    <row r="14" spans="1:26" s="252" customFormat="1" ht="12.75" customHeight="1">
      <c r="A14" s="508"/>
      <c r="B14" s="353"/>
      <c r="C14" s="248" t="s">
        <v>579</v>
      </c>
      <c r="D14" s="249" t="s">
        <v>579</v>
      </c>
      <c r="E14" s="250" t="s">
        <v>579</v>
      </c>
      <c r="F14" s="354"/>
      <c r="G14" s="248" t="s">
        <v>579</v>
      </c>
      <c r="H14" s="249" t="s">
        <v>579</v>
      </c>
      <c r="I14" s="250" t="s">
        <v>579</v>
      </c>
      <c r="J14" s="354"/>
      <c r="K14" s="248" t="s">
        <v>579</v>
      </c>
      <c r="L14" s="249" t="s">
        <v>579</v>
      </c>
      <c r="M14" s="250" t="s">
        <v>579</v>
      </c>
      <c r="N14" s="388" t="s">
        <v>1634</v>
      </c>
      <c r="O14" s="343" t="s">
        <v>2597</v>
      </c>
      <c r="P14" s="341">
        <v>1975</v>
      </c>
      <c r="Q14" s="250">
        <v>0</v>
      </c>
      <c r="R14" s="388"/>
      <c r="S14" s="270"/>
      <c r="T14" s="341"/>
      <c r="U14" s="250"/>
      <c r="V14" s="363" t="s">
        <v>1633</v>
      </c>
      <c r="W14" s="248" t="s">
        <v>2725</v>
      </c>
      <c r="X14" s="249">
        <v>2800</v>
      </c>
      <c r="Y14" s="250">
        <v>0</v>
      </c>
    </row>
    <row r="15" spans="1:26" s="252" customFormat="1" ht="12.75" customHeight="1">
      <c r="A15" s="253"/>
      <c r="B15" s="354"/>
      <c r="C15" s="248" t="s">
        <v>579</v>
      </c>
      <c r="D15" s="249" t="s">
        <v>579</v>
      </c>
      <c r="E15" s="250" t="s">
        <v>579</v>
      </c>
      <c r="F15" s="354"/>
      <c r="G15" s="248" t="s">
        <v>579</v>
      </c>
      <c r="H15" s="249" t="s">
        <v>579</v>
      </c>
      <c r="I15" s="250" t="s">
        <v>579</v>
      </c>
      <c r="J15" s="354"/>
      <c r="K15" s="248" t="s">
        <v>579</v>
      </c>
      <c r="L15" s="249" t="s">
        <v>579</v>
      </c>
      <c r="M15" s="250" t="s">
        <v>579</v>
      </c>
      <c r="N15" s="388" t="s">
        <v>1640</v>
      </c>
      <c r="O15" s="452" t="s">
        <v>2023</v>
      </c>
      <c r="P15" s="341">
        <v>805</v>
      </c>
      <c r="Q15" s="250">
        <v>0</v>
      </c>
      <c r="R15" s="388"/>
      <c r="S15" s="270"/>
      <c r="T15" s="341"/>
      <c r="U15" s="250"/>
      <c r="V15" s="363" t="s">
        <v>2698</v>
      </c>
      <c r="W15" s="248" t="s">
        <v>2699</v>
      </c>
      <c r="X15" s="249">
        <v>1730</v>
      </c>
      <c r="Y15" s="250">
        <v>0</v>
      </c>
    </row>
    <row r="16" spans="1:26" s="252" customFormat="1" ht="12.75" customHeight="1" thickBot="1">
      <c r="A16" s="253"/>
      <c r="B16" s="354"/>
      <c r="C16" s="248" t="s">
        <v>579</v>
      </c>
      <c r="D16" s="249" t="s">
        <v>579</v>
      </c>
      <c r="E16" s="250" t="s">
        <v>579</v>
      </c>
      <c r="F16" s="354"/>
      <c r="G16" s="248" t="s">
        <v>579</v>
      </c>
      <c r="H16" s="249" t="s">
        <v>579</v>
      </c>
      <c r="I16" s="250" t="s">
        <v>579</v>
      </c>
      <c r="J16" s="354"/>
      <c r="K16" s="248" t="s">
        <v>579</v>
      </c>
      <c r="L16" s="249" t="s">
        <v>579</v>
      </c>
      <c r="M16" s="250" t="s">
        <v>579</v>
      </c>
      <c r="N16" s="388" t="s">
        <v>1646</v>
      </c>
      <c r="O16" s="392" t="s">
        <v>1933</v>
      </c>
      <c r="P16" s="341">
        <v>230</v>
      </c>
      <c r="Q16" s="250">
        <v>0</v>
      </c>
      <c r="R16" s="388"/>
      <c r="S16" s="248"/>
      <c r="T16" s="341"/>
      <c r="U16" s="250"/>
      <c r="V16" s="363" t="s">
        <v>2700</v>
      </c>
      <c r="W16" s="248" t="s">
        <v>2727</v>
      </c>
      <c r="X16" s="249">
        <v>710</v>
      </c>
      <c r="Y16" s="250">
        <v>0</v>
      </c>
    </row>
    <row r="17" spans="1:25" s="252" customFormat="1" ht="12.75" customHeight="1">
      <c r="A17" s="253"/>
      <c r="B17" s="354"/>
      <c r="C17" s="248" t="s">
        <v>579</v>
      </c>
      <c r="D17" s="249" t="s">
        <v>579</v>
      </c>
      <c r="E17" s="250" t="s">
        <v>579</v>
      </c>
      <c r="F17" s="354"/>
      <c r="G17" s="248" t="s">
        <v>579</v>
      </c>
      <c r="H17" s="249" t="s">
        <v>579</v>
      </c>
      <c r="I17" s="250" t="s">
        <v>579</v>
      </c>
      <c r="J17" s="354"/>
      <c r="K17" s="248" t="s">
        <v>579</v>
      </c>
      <c r="L17" s="249" t="s">
        <v>579</v>
      </c>
      <c r="M17" s="250" t="s">
        <v>579</v>
      </c>
      <c r="N17" s="388" t="s">
        <v>1635</v>
      </c>
      <c r="O17" s="248" t="s">
        <v>2598</v>
      </c>
      <c r="P17" s="341">
        <v>3070</v>
      </c>
      <c r="Q17" s="250">
        <v>0</v>
      </c>
      <c r="R17" s="388"/>
      <c r="S17" s="248"/>
      <c r="T17" s="341"/>
      <c r="U17" s="250"/>
      <c r="V17" s="363" t="s">
        <v>2701</v>
      </c>
      <c r="W17" s="248" t="s">
        <v>2728</v>
      </c>
      <c r="X17" s="249">
        <v>530</v>
      </c>
      <c r="Y17" s="250">
        <v>0</v>
      </c>
    </row>
    <row r="18" spans="1:25" s="252" customFormat="1" ht="12.75" customHeight="1">
      <c r="A18" s="253"/>
      <c r="B18" s="354"/>
      <c r="C18" s="248" t="s">
        <v>579</v>
      </c>
      <c r="D18" s="249" t="s">
        <v>579</v>
      </c>
      <c r="E18" s="250" t="s">
        <v>579</v>
      </c>
      <c r="F18" s="354"/>
      <c r="G18" s="248" t="s">
        <v>579</v>
      </c>
      <c r="H18" s="249" t="s">
        <v>579</v>
      </c>
      <c r="I18" s="250" t="s">
        <v>579</v>
      </c>
      <c r="J18" s="354"/>
      <c r="K18" s="248" t="s">
        <v>579</v>
      </c>
      <c r="L18" s="249" t="s">
        <v>579</v>
      </c>
      <c r="M18" s="250" t="s">
        <v>579</v>
      </c>
      <c r="N18" s="388" t="s">
        <v>953</v>
      </c>
      <c r="O18" s="248" t="s">
        <v>2599</v>
      </c>
      <c r="P18" s="341">
        <v>2900</v>
      </c>
      <c r="Q18" s="250">
        <v>0</v>
      </c>
      <c r="R18" s="363"/>
      <c r="S18" s="248"/>
      <c r="T18" s="249"/>
      <c r="U18" s="250"/>
      <c r="V18" s="363" t="s">
        <v>1636</v>
      </c>
      <c r="W18" s="248" t="s">
        <v>2726</v>
      </c>
      <c r="X18" s="249">
        <v>450</v>
      </c>
      <c r="Y18" s="250">
        <v>0</v>
      </c>
    </row>
    <row r="19" spans="1:25" s="252" customFormat="1" ht="12.75" customHeight="1">
      <c r="A19" s="253"/>
      <c r="B19" s="354"/>
      <c r="C19" s="248" t="s">
        <v>579</v>
      </c>
      <c r="D19" s="249" t="s">
        <v>579</v>
      </c>
      <c r="E19" s="250" t="s">
        <v>579</v>
      </c>
      <c r="F19" s="354"/>
      <c r="G19" s="248" t="s">
        <v>579</v>
      </c>
      <c r="H19" s="249" t="s">
        <v>579</v>
      </c>
      <c r="I19" s="250" t="s">
        <v>579</v>
      </c>
      <c r="J19" s="354"/>
      <c r="K19" s="248" t="s">
        <v>579</v>
      </c>
      <c r="L19" s="249" t="s">
        <v>579</v>
      </c>
      <c r="M19" s="250" t="s">
        <v>579</v>
      </c>
      <c r="N19" s="363" t="s">
        <v>1643</v>
      </c>
      <c r="O19" s="248" t="s">
        <v>2024</v>
      </c>
      <c r="P19" s="249">
        <v>6150</v>
      </c>
      <c r="Q19" s="250">
        <v>0</v>
      </c>
      <c r="R19" s="363"/>
      <c r="S19" s="248"/>
      <c r="T19" s="249"/>
      <c r="U19" s="250"/>
      <c r="V19" s="363" t="s">
        <v>1637</v>
      </c>
      <c r="W19" s="248" t="s">
        <v>423</v>
      </c>
      <c r="X19" s="249">
        <v>80</v>
      </c>
      <c r="Y19" s="250">
        <v>0</v>
      </c>
    </row>
    <row r="20" spans="1:25" s="252" customFormat="1" ht="12.75" customHeight="1">
      <c r="A20" s="253"/>
      <c r="B20" s="354"/>
      <c r="C20" s="248" t="s">
        <v>579</v>
      </c>
      <c r="D20" s="249" t="s">
        <v>579</v>
      </c>
      <c r="E20" s="250" t="s">
        <v>579</v>
      </c>
      <c r="F20" s="354"/>
      <c r="G20" s="248" t="s">
        <v>579</v>
      </c>
      <c r="H20" s="249" t="s">
        <v>579</v>
      </c>
      <c r="I20" s="250" t="s">
        <v>579</v>
      </c>
      <c r="J20" s="354"/>
      <c r="K20" s="248" t="s">
        <v>579</v>
      </c>
      <c r="L20" s="249" t="s">
        <v>579</v>
      </c>
      <c r="M20" s="250" t="s">
        <v>579</v>
      </c>
      <c r="N20" s="363" t="s">
        <v>1645</v>
      </c>
      <c r="O20" s="248" t="s">
        <v>2025</v>
      </c>
      <c r="P20" s="249">
        <v>1575</v>
      </c>
      <c r="Q20" s="250">
        <v>0</v>
      </c>
      <c r="R20" s="363"/>
      <c r="S20" s="248"/>
      <c r="T20" s="249"/>
      <c r="U20" s="250"/>
      <c r="V20" s="363" t="s">
        <v>1638</v>
      </c>
      <c r="W20" s="248" t="s">
        <v>424</v>
      </c>
      <c r="X20" s="249">
        <v>270</v>
      </c>
      <c r="Y20" s="250">
        <v>0</v>
      </c>
    </row>
    <row r="21" spans="1:25" s="252" customFormat="1" ht="12.75" customHeight="1">
      <c r="A21" s="253"/>
      <c r="B21" s="354"/>
      <c r="C21" s="248" t="s">
        <v>579</v>
      </c>
      <c r="D21" s="249" t="s">
        <v>579</v>
      </c>
      <c r="E21" s="250" t="s">
        <v>579</v>
      </c>
      <c r="F21" s="354"/>
      <c r="G21" s="248" t="s">
        <v>579</v>
      </c>
      <c r="H21" s="249" t="s">
        <v>579</v>
      </c>
      <c r="I21" s="250" t="s">
        <v>579</v>
      </c>
      <c r="J21" s="354"/>
      <c r="K21" s="248" t="s">
        <v>579</v>
      </c>
      <c r="L21" s="249" t="s">
        <v>579</v>
      </c>
      <c r="M21" s="250" t="s">
        <v>579</v>
      </c>
      <c r="N21" s="363" t="s">
        <v>1647</v>
      </c>
      <c r="O21" s="248" t="s">
        <v>2026</v>
      </c>
      <c r="P21" s="249">
        <v>655</v>
      </c>
      <c r="Q21" s="250">
        <v>0</v>
      </c>
      <c r="R21" s="354"/>
      <c r="S21" s="248"/>
      <c r="T21" s="249"/>
      <c r="U21" s="250"/>
      <c r="V21" s="355" t="s">
        <v>1639</v>
      </c>
      <c r="W21" s="248" t="s">
        <v>425</v>
      </c>
      <c r="X21" s="249">
        <v>25</v>
      </c>
      <c r="Y21" s="250">
        <v>0</v>
      </c>
    </row>
    <row r="22" spans="1:25" s="252" customFormat="1" ht="12.75" customHeight="1">
      <c r="A22" s="253"/>
      <c r="B22" s="354"/>
      <c r="C22" s="248" t="s">
        <v>579</v>
      </c>
      <c r="D22" s="249" t="s">
        <v>579</v>
      </c>
      <c r="E22" s="250" t="s">
        <v>579</v>
      </c>
      <c r="F22" s="354"/>
      <c r="G22" s="248" t="s">
        <v>579</v>
      </c>
      <c r="H22" s="249" t="s">
        <v>579</v>
      </c>
      <c r="I22" s="250" t="s">
        <v>579</v>
      </c>
      <c r="J22" s="354"/>
      <c r="K22" s="248" t="s">
        <v>579</v>
      </c>
      <c r="L22" s="249" t="s">
        <v>579</v>
      </c>
      <c r="M22" s="250" t="s">
        <v>579</v>
      </c>
      <c r="N22" s="363" t="s">
        <v>1648</v>
      </c>
      <c r="O22" s="248" t="s">
        <v>2027</v>
      </c>
      <c r="P22" s="249">
        <v>220</v>
      </c>
      <c r="Q22" s="250">
        <v>0</v>
      </c>
      <c r="R22" s="354"/>
      <c r="S22" s="248"/>
      <c r="T22" s="249"/>
      <c r="U22" s="250"/>
      <c r="V22" s="355" t="s">
        <v>1641</v>
      </c>
      <c r="W22" s="248" t="s">
        <v>426</v>
      </c>
      <c r="X22" s="249">
        <v>220</v>
      </c>
      <c r="Y22" s="250">
        <v>0</v>
      </c>
    </row>
    <row r="23" spans="1:25" s="252" customFormat="1" ht="12.75" customHeight="1">
      <c r="A23" s="253"/>
      <c r="B23" s="354"/>
      <c r="C23" s="248" t="s">
        <v>579</v>
      </c>
      <c r="D23" s="249" t="s">
        <v>579</v>
      </c>
      <c r="E23" s="250" t="s">
        <v>579</v>
      </c>
      <c r="F23" s="354"/>
      <c r="G23" s="248" t="s">
        <v>579</v>
      </c>
      <c r="H23" s="249" t="s">
        <v>579</v>
      </c>
      <c r="I23" s="250" t="s">
        <v>579</v>
      </c>
      <c r="J23" s="354"/>
      <c r="K23" s="248" t="s">
        <v>579</v>
      </c>
      <c r="L23" s="249" t="s">
        <v>579</v>
      </c>
      <c r="M23" s="250" t="s">
        <v>579</v>
      </c>
      <c r="N23" s="363" t="s">
        <v>1649</v>
      </c>
      <c r="O23" s="248" t="s">
        <v>2028</v>
      </c>
      <c r="P23" s="249">
        <v>365</v>
      </c>
      <c r="Q23" s="250">
        <v>0</v>
      </c>
      <c r="R23" s="354"/>
      <c r="S23" s="248" t="s">
        <v>579</v>
      </c>
      <c r="T23" s="249" t="s">
        <v>579</v>
      </c>
      <c r="U23" s="250" t="s">
        <v>579</v>
      </c>
      <c r="V23" s="355" t="s">
        <v>1642</v>
      </c>
      <c r="W23" s="248" t="s">
        <v>427</v>
      </c>
      <c r="X23" s="249">
        <v>45</v>
      </c>
      <c r="Y23" s="250">
        <v>0</v>
      </c>
    </row>
    <row r="24" spans="1:25" s="252" customFormat="1" ht="12.75" customHeight="1">
      <c r="A24" s="253"/>
      <c r="B24" s="354"/>
      <c r="C24" s="248" t="s">
        <v>579</v>
      </c>
      <c r="D24" s="249" t="s">
        <v>579</v>
      </c>
      <c r="E24" s="250" t="s">
        <v>579</v>
      </c>
      <c r="F24" s="354"/>
      <c r="G24" s="248" t="s">
        <v>579</v>
      </c>
      <c r="H24" s="249" t="s">
        <v>579</v>
      </c>
      <c r="I24" s="250" t="s">
        <v>579</v>
      </c>
      <c r="J24" s="354"/>
      <c r="K24" s="248" t="s">
        <v>579</v>
      </c>
      <c r="L24" s="249" t="s">
        <v>579</v>
      </c>
      <c r="M24" s="250" t="s">
        <v>579</v>
      </c>
      <c r="N24" s="363"/>
      <c r="O24" s="248" t="s">
        <v>579</v>
      </c>
      <c r="P24" s="249" t="s">
        <v>579</v>
      </c>
      <c r="Q24" s="250" t="s">
        <v>579</v>
      </c>
      <c r="R24" s="354"/>
      <c r="S24" s="248" t="s">
        <v>579</v>
      </c>
      <c r="T24" s="249" t="s">
        <v>579</v>
      </c>
      <c r="U24" s="250" t="s">
        <v>579</v>
      </c>
      <c r="V24" s="355" t="s">
        <v>1644</v>
      </c>
      <c r="W24" s="248" t="s">
        <v>428</v>
      </c>
      <c r="X24" s="249">
        <v>115</v>
      </c>
      <c r="Y24" s="250">
        <v>0</v>
      </c>
    </row>
    <row r="25" spans="1:25" s="252" customFormat="1" ht="12.75" customHeight="1">
      <c r="A25" s="253"/>
      <c r="B25" s="354"/>
      <c r="C25" s="248" t="s">
        <v>579</v>
      </c>
      <c r="D25" s="249" t="s">
        <v>579</v>
      </c>
      <c r="E25" s="250" t="s">
        <v>579</v>
      </c>
      <c r="F25" s="354"/>
      <c r="G25" s="248" t="s">
        <v>579</v>
      </c>
      <c r="H25" s="249" t="s">
        <v>579</v>
      </c>
      <c r="I25" s="250" t="s">
        <v>579</v>
      </c>
      <c r="J25" s="354"/>
      <c r="K25" s="248" t="s">
        <v>579</v>
      </c>
      <c r="L25" s="249" t="s">
        <v>579</v>
      </c>
      <c r="M25" s="250" t="s">
        <v>579</v>
      </c>
      <c r="N25" s="363"/>
      <c r="O25" s="248" t="s">
        <v>579</v>
      </c>
      <c r="P25" s="249" t="s">
        <v>579</v>
      </c>
      <c r="Q25" s="250">
        <v>0</v>
      </c>
      <c r="R25" s="354"/>
      <c r="S25" s="248" t="s">
        <v>579</v>
      </c>
      <c r="T25" s="249" t="s">
        <v>579</v>
      </c>
      <c r="U25" s="250" t="s">
        <v>579</v>
      </c>
      <c r="V25" s="355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354"/>
      <c r="C26" s="248" t="s">
        <v>579</v>
      </c>
      <c r="D26" s="249" t="s">
        <v>579</v>
      </c>
      <c r="E26" s="250" t="s">
        <v>579</v>
      </c>
      <c r="F26" s="354"/>
      <c r="G26" s="248" t="s">
        <v>579</v>
      </c>
      <c r="H26" s="249" t="s">
        <v>579</v>
      </c>
      <c r="I26" s="250" t="s">
        <v>579</v>
      </c>
      <c r="J26" s="354"/>
      <c r="K26" s="248" t="s">
        <v>579</v>
      </c>
      <c r="L26" s="249" t="s">
        <v>579</v>
      </c>
      <c r="M26" s="250" t="s">
        <v>579</v>
      </c>
      <c r="N26" s="354"/>
      <c r="O26" s="248" t="s">
        <v>579</v>
      </c>
      <c r="P26" s="249" t="s">
        <v>579</v>
      </c>
      <c r="Q26" s="250" t="s">
        <v>579</v>
      </c>
      <c r="R26" s="354"/>
      <c r="S26" s="248" t="s">
        <v>579</v>
      </c>
      <c r="T26" s="249" t="s">
        <v>579</v>
      </c>
      <c r="U26" s="250" t="s">
        <v>579</v>
      </c>
      <c r="V26" s="355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354"/>
      <c r="C27" s="248" t="s">
        <v>579</v>
      </c>
      <c r="D27" s="249" t="s">
        <v>579</v>
      </c>
      <c r="E27" s="250" t="s">
        <v>579</v>
      </c>
      <c r="F27" s="354"/>
      <c r="G27" s="248" t="s">
        <v>579</v>
      </c>
      <c r="H27" s="249" t="s">
        <v>579</v>
      </c>
      <c r="I27" s="250" t="s">
        <v>579</v>
      </c>
      <c r="J27" s="354"/>
      <c r="K27" s="248" t="s">
        <v>579</v>
      </c>
      <c r="L27" s="249" t="s">
        <v>579</v>
      </c>
      <c r="M27" s="250" t="s">
        <v>579</v>
      </c>
      <c r="N27" s="354"/>
      <c r="O27" s="248" t="s">
        <v>579</v>
      </c>
      <c r="P27" s="249" t="s">
        <v>579</v>
      </c>
      <c r="Q27" s="250" t="s">
        <v>579</v>
      </c>
      <c r="R27" s="354"/>
      <c r="S27" s="248" t="s">
        <v>579</v>
      </c>
      <c r="T27" s="249" t="s">
        <v>579</v>
      </c>
      <c r="U27" s="250" t="s">
        <v>579</v>
      </c>
      <c r="V27" s="355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354"/>
      <c r="C28" s="248" t="s">
        <v>579</v>
      </c>
      <c r="D28" s="249" t="s">
        <v>579</v>
      </c>
      <c r="E28" s="250" t="s">
        <v>579</v>
      </c>
      <c r="F28" s="354"/>
      <c r="G28" s="248" t="s">
        <v>579</v>
      </c>
      <c r="H28" s="249" t="s">
        <v>579</v>
      </c>
      <c r="I28" s="250" t="s">
        <v>579</v>
      </c>
      <c r="J28" s="354"/>
      <c r="K28" s="248" t="s">
        <v>579</v>
      </c>
      <c r="L28" s="249" t="s">
        <v>579</v>
      </c>
      <c r="M28" s="250" t="s">
        <v>579</v>
      </c>
      <c r="N28" s="354"/>
      <c r="O28" s="248" t="s">
        <v>579</v>
      </c>
      <c r="P28" s="249" t="s">
        <v>579</v>
      </c>
      <c r="Q28" s="250" t="s">
        <v>579</v>
      </c>
      <c r="R28" s="354"/>
      <c r="S28" s="248" t="s">
        <v>579</v>
      </c>
      <c r="T28" s="249" t="s">
        <v>579</v>
      </c>
      <c r="U28" s="250" t="s">
        <v>579</v>
      </c>
      <c r="V28" s="355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354"/>
      <c r="C29" s="248" t="s">
        <v>579</v>
      </c>
      <c r="D29" s="249" t="s">
        <v>579</v>
      </c>
      <c r="E29" s="250" t="s">
        <v>579</v>
      </c>
      <c r="F29" s="354"/>
      <c r="G29" s="248" t="s">
        <v>579</v>
      </c>
      <c r="H29" s="249" t="s">
        <v>579</v>
      </c>
      <c r="I29" s="250" t="s">
        <v>579</v>
      </c>
      <c r="J29" s="354"/>
      <c r="K29" s="248" t="s">
        <v>579</v>
      </c>
      <c r="L29" s="249" t="s">
        <v>579</v>
      </c>
      <c r="M29" s="250" t="s">
        <v>579</v>
      </c>
      <c r="N29" s="354"/>
      <c r="O29" s="248" t="s">
        <v>579</v>
      </c>
      <c r="P29" s="249" t="s">
        <v>579</v>
      </c>
      <c r="Q29" s="250" t="s">
        <v>579</v>
      </c>
      <c r="R29" s="354"/>
      <c r="S29" s="248" t="s">
        <v>579</v>
      </c>
      <c r="T29" s="249" t="s">
        <v>579</v>
      </c>
      <c r="U29" s="250" t="s">
        <v>579</v>
      </c>
      <c r="V29" s="355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354"/>
      <c r="C30" s="248" t="s">
        <v>579</v>
      </c>
      <c r="D30" s="249" t="s">
        <v>579</v>
      </c>
      <c r="E30" s="250" t="s">
        <v>579</v>
      </c>
      <c r="F30" s="354"/>
      <c r="G30" s="248" t="s">
        <v>579</v>
      </c>
      <c r="H30" s="249" t="s">
        <v>579</v>
      </c>
      <c r="I30" s="250" t="s">
        <v>579</v>
      </c>
      <c r="J30" s="354"/>
      <c r="K30" s="248" t="s">
        <v>579</v>
      </c>
      <c r="L30" s="249" t="s">
        <v>579</v>
      </c>
      <c r="M30" s="250" t="s">
        <v>579</v>
      </c>
      <c r="N30" s="354"/>
      <c r="O30" s="248" t="s">
        <v>579</v>
      </c>
      <c r="P30" s="249" t="s">
        <v>579</v>
      </c>
      <c r="Q30" s="250" t="s">
        <v>579</v>
      </c>
      <c r="R30" s="354"/>
      <c r="S30" s="248" t="s">
        <v>579</v>
      </c>
      <c r="T30" s="249" t="s">
        <v>579</v>
      </c>
      <c r="U30" s="250" t="s">
        <v>579</v>
      </c>
      <c r="V30" s="355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354"/>
      <c r="C31" s="248" t="s">
        <v>579</v>
      </c>
      <c r="D31" s="249" t="s">
        <v>579</v>
      </c>
      <c r="E31" s="250" t="s">
        <v>579</v>
      </c>
      <c r="F31" s="354"/>
      <c r="G31" s="248" t="s">
        <v>579</v>
      </c>
      <c r="H31" s="249" t="s">
        <v>579</v>
      </c>
      <c r="I31" s="250" t="s">
        <v>579</v>
      </c>
      <c r="J31" s="354"/>
      <c r="K31" s="248" t="s">
        <v>579</v>
      </c>
      <c r="L31" s="249" t="s">
        <v>579</v>
      </c>
      <c r="M31" s="250" t="s">
        <v>579</v>
      </c>
      <c r="N31" s="354"/>
      <c r="O31" s="248" t="s">
        <v>579</v>
      </c>
      <c r="P31" s="249" t="s">
        <v>579</v>
      </c>
      <c r="Q31" s="250" t="s">
        <v>579</v>
      </c>
      <c r="R31" s="354"/>
      <c r="S31" s="248" t="s">
        <v>579</v>
      </c>
      <c r="T31" s="249" t="s">
        <v>579</v>
      </c>
      <c r="U31" s="250" t="s">
        <v>579</v>
      </c>
      <c r="V31" s="355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354"/>
      <c r="C32" s="248" t="s">
        <v>579</v>
      </c>
      <c r="D32" s="249" t="s">
        <v>579</v>
      </c>
      <c r="E32" s="250" t="s">
        <v>579</v>
      </c>
      <c r="F32" s="354"/>
      <c r="G32" s="248" t="s">
        <v>579</v>
      </c>
      <c r="H32" s="249" t="s">
        <v>579</v>
      </c>
      <c r="I32" s="250" t="s">
        <v>579</v>
      </c>
      <c r="J32" s="354"/>
      <c r="K32" s="248" t="s">
        <v>579</v>
      </c>
      <c r="L32" s="249" t="s">
        <v>579</v>
      </c>
      <c r="M32" s="250" t="s">
        <v>579</v>
      </c>
      <c r="N32" s="354"/>
      <c r="O32" s="248" t="s">
        <v>579</v>
      </c>
      <c r="P32" s="249" t="s">
        <v>579</v>
      </c>
      <c r="Q32" s="250" t="s">
        <v>579</v>
      </c>
      <c r="R32" s="354"/>
      <c r="S32" s="248" t="s">
        <v>579</v>
      </c>
      <c r="T32" s="249" t="s">
        <v>579</v>
      </c>
      <c r="U32" s="250" t="s">
        <v>579</v>
      </c>
      <c r="V32" s="355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354"/>
      <c r="C33" s="248" t="s">
        <v>579</v>
      </c>
      <c r="D33" s="249" t="s">
        <v>579</v>
      </c>
      <c r="E33" s="250" t="s">
        <v>579</v>
      </c>
      <c r="F33" s="354"/>
      <c r="G33" s="248" t="s">
        <v>579</v>
      </c>
      <c r="H33" s="249" t="s">
        <v>579</v>
      </c>
      <c r="I33" s="250" t="s">
        <v>579</v>
      </c>
      <c r="J33" s="354"/>
      <c r="K33" s="248" t="s">
        <v>579</v>
      </c>
      <c r="L33" s="249" t="s">
        <v>579</v>
      </c>
      <c r="M33" s="250" t="s">
        <v>579</v>
      </c>
      <c r="N33" s="354"/>
      <c r="O33" s="248" t="s">
        <v>579</v>
      </c>
      <c r="P33" s="249" t="s">
        <v>579</v>
      </c>
      <c r="Q33" s="250" t="s">
        <v>579</v>
      </c>
      <c r="R33" s="354"/>
      <c r="S33" s="248" t="s">
        <v>579</v>
      </c>
      <c r="T33" s="249" t="s">
        <v>579</v>
      </c>
      <c r="U33" s="250" t="s">
        <v>579</v>
      </c>
      <c r="V33" s="355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354"/>
      <c r="C34" s="248" t="s">
        <v>579</v>
      </c>
      <c r="D34" s="249" t="s">
        <v>579</v>
      </c>
      <c r="E34" s="250" t="s">
        <v>579</v>
      </c>
      <c r="F34" s="354"/>
      <c r="G34" s="248" t="s">
        <v>579</v>
      </c>
      <c r="H34" s="249" t="s">
        <v>579</v>
      </c>
      <c r="I34" s="250" t="s">
        <v>579</v>
      </c>
      <c r="J34" s="354"/>
      <c r="K34" s="248" t="s">
        <v>579</v>
      </c>
      <c r="L34" s="249" t="s">
        <v>579</v>
      </c>
      <c r="M34" s="250" t="s">
        <v>579</v>
      </c>
      <c r="N34" s="354"/>
      <c r="O34" s="248" t="s">
        <v>579</v>
      </c>
      <c r="P34" s="249" t="s">
        <v>579</v>
      </c>
      <c r="Q34" s="250" t="s">
        <v>579</v>
      </c>
      <c r="R34" s="354"/>
      <c r="S34" s="248" t="s">
        <v>579</v>
      </c>
      <c r="T34" s="249" t="s">
        <v>579</v>
      </c>
      <c r="U34" s="250" t="s">
        <v>579</v>
      </c>
      <c r="V34" s="355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354"/>
      <c r="C35" s="248" t="s">
        <v>579</v>
      </c>
      <c r="D35" s="249" t="s">
        <v>579</v>
      </c>
      <c r="E35" s="250" t="s">
        <v>579</v>
      </c>
      <c r="F35" s="354"/>
      <c r="G35" s="248" t="s">
        <v>579</v>
      </c>
      <c r="H35" s="249" t="s">
        <v>579</v>
      </c>
      <c r="I35" s="250" t="s">
        <v>579</v>
      </c>
      <c r="J35" s="354"/>
      <c r="K35" s="248" t="s">
        <v>579</v>
      </c>
      <c r="L35" s="249" t="s">
        <v>579</v>
      </c>
      <c r="M35" s="250" t="s">
        <v>579</v>
      </c>
      <c r="N35" s="354"/>
      <c r="O35" s="248" t="s">
        <v>579</v>
      </c>
      <c r="P35" s="249" t="s">
        <v>579</v>
      </c>
      <c r="Q35" s="250" t="s">
        <v>579</v>
      </c>
      <c r="R35" s="354"/>
      <c r="S35" s="248" t="s">
        <v>579</v>
      </c>
      <c r="T35" s="249" t="s">
        <v>579</v>
      </c>
      <c r="U35" s="250" t="s">
        <v>579</v>
      </c>
      <c r="V35" s="355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354"/>
      <c r="C36" s="248" t="s">
        <v>579</v>
      </c>
      <c r="D36" s="249" t="s">
        <v>579</v>
      </c>
      <c r="E36" s="250" t="s">
        <v>579</v>
      </c>
      <c r="F36" s="354"/>
      <c r="G36" s="248" t="s">
        <v>579</v>
      </c>
      <c r="H36" s="249" t="s">
        <v>579</v>
      </c>
      <c r="I36" s="250" t="s">
        <v>579</v>
      </c>
      <c r="J36" s="354"/>
      <c r="K36" s="248" t="s">
        <v>579</v>
      </c>
      <c r="L36" s="249" t="s">
        <v>579</v>
      </c>
      <c r="M36" s="250" t="s">
        <v>579</v>
      </c>
      <c r="N36" s="354"/>
      <c r="O36" s="248" t="s">
        <v>579</v>
      </c>
      <c r="P36" s="249" t="s">
        <v>579</v>
      </c>
      <c r="Q36" s="250" t="s">
        <v>579</v>
      </c>
      <c r="R36" s="354"/>
      <c r="S36" s="248" t="s">
        <v>579</v>
      </c>
      <c r="T36" s="249" t="s">
        <v>579</v>
      </c>
      <c r="U36" s="250" t="s">
        <v>579</v>
      </c>
      <c r="V36" s="355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354"/>
      <c r="C37" s="248" t="s">
        <v>579</v>
      </c>
      <c r="D37" s="249" t="s">
        <v>579</v>
      </c>
      <c r="E37" s="250" t="s">
        <v>579</v>
      </c>
      <c r="F37" s="354"/>
      <c r="G37" s="248" t="s">
        <v>579</v>
      </c>
      <c r="H37" s="249" t="s">
        <v>579</v>
      </c>
      <c r="I37" s="250" t="s">
        <v>579</v>
      </c>
      <c r="J37" s="354"/>
      <c r="K37" s="248" t="s">
        <v>579</v>
      </c>
      <c r="L37" s="249" t="s">
        <v>579</v>
      </c>
      <c r="M37" s="250" t="s">
        <v>579</v>
      </c>
      <c r="N37" s="354"/>
      <c r="O37" s="248" t="s">
        <v>579</v>
      </c>
      <c r="P37" s="249" t="s">
        <v>579</v>
      </c>
      <c r="Q37" s="250" t="s">
        <v>579</v>
      </c>
      <c r="R37" s="354"/>
      <c r="S37" s="248" t="s">
        <v>579</v>
      </c>
      <c r="T37" s="249" t="s">
        <v>579</v>
      </c>
      <c r="U37" s="250" t="s">
        <v>579</v>
      </c>
      <c r="V37" s="355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354"/>
      <c r="C38" s="248" t="s">
        <v>579</v>
      </c>
      <c r="D38" s="249" t="s">
        <v>579</v>
      </c>
      <c r="E38" s="250" t="s">
        <v>579</v>
      </c>
      <c r="F38" s="354"/>
      <c r="G38" s="248" t="s">
        <v>579</v>
      </c>
      <c r="H38" s="249" t="s">
        <v>579</v>
      </c>
      <c r="I38" s="250" t="s">
        <v>579</v>
      </c>
      <c r="J38" s="354"/>
      <c r="K38" s="248" t="s">
        <v>579</v>
      </c>
      <c r="L38" s="249" t="s">
        <v>579</v>
      </c>
      <c r="M38" s="250" t="s">
        <v>579</v>
      </c>
      <c r="N38" s="354"/>
      <c r="O38" s="248" t="s">
        <v>579</v>
      </c>
      <c r="P38" s="249" t="s">
        <v>579</v>
      </c>
      <c r="Q38" s="250" t="s">
        <v>579</v>
      </c>
      <c r="R38" s="354"/>
      <c r="S38" s="248" t="s">
        <v>579</v>
      </c>
      <c r="T38" s="249" t="s">
        <v>579</v>
      </c>
      <c r="U38" s="250" t="s">
        <v>579</v>
      </c>
      <c r="V38" s="355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354"/>
      <c r="C39" s="248" t="s">
        <v>579</v>
      </c>
      <c r="D39" s="249" t="s">
        <v>579</v>
      </c>
      <c r="E39" s="250" t="s">
        <v>579</v>
      </c>
      <c r="F39" s="354"/>
      <c r="G39" s="248" t="s">
        <v>579</v>
      </c>
      <c r="H39" s="249" t="s">
        <v>579</v>
      </c>
      <c r="I39" s="250" t="s">
        <v>579</v>
      </c>
      <c r="J39" s="354"/>
      <c r="K39" s="248" t="s">
        <v>579</v>
      </c>
      <c r="L39" s="249" t="s">
        <v>579</v>
      </c>
      <c r="M39" s="250" t="s">
        <v>579</v>
      </c>
      <c r="N39" s="354"/>
      <c r="O39" s="248" t="s">
        <v>579</v>
      </c>
      <c r="P39" s="249" t="s">
        <v>579</v>
      </c>
      <c r="Q39" s="250" t="s">
        <v>579</v>
      </c>
      <c r="R39" s="354"/>
      <c r="S39" s="248" t="s">
        <v>579</v>
      </c>
      <c r="T39" s="249" t="s">
        <v>579</v>
      </c>
      <c r="U39" s="250" t="s">
        <v>579</v>
      </c>
      <c r="V39" s="355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354"/>
      <c r="C40" s="248" t="s">
        <v>579</v>
      </c>
      <c r="D40" s="249" t="s">
        <v>579</v>
      </c>
      <c r="E40" s="250" t="s">
        <v>579</v>
      </c>
      <c r="F40" s="354"/>
      <c r="G40" s="248" t="s">
        <v>579</v>
      </c>
      <c r="H40" s="249" t="s">
        <v>579</v>
      </c>
      <c r="I40" s="250" t="s">
        <v>579</v>
      </c>
      <c r="J40" s="354"/>
      <c r="K40" s="248" t="s">
        <v>579</v>
      </c>
      <c r="L40" s="249" t="s">
        <v>579</v>
      </c>
      <c r="M40" s="250" t="s">
        <v>579</v>
      </c>
      <c r="N40" s="354"/>
      <c r="O40" s="248" t="s">
        <v>579</v>
      </c>
      <c r="P40" s="249" t="s">
        <v>579</v>
      </c>
      <c r="Q40" s="250" t="s">
        <v>579</v>
      </c>
      <c r="R40" s="354"/>
      <c r="S40" s="248" t="s">
        <v>579</v>
      </c>
      <c r="T40" s="249" t="s">
        <v>579</v>
      </c>
      <c r="U40" s="250" t="s">
        <v>579</v>
      </c>
      <c r="V40" s="355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3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3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3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3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49815</v>
      </c>
      <c r="B45" s="354"/>
      <c r="C45" s="256" t="str">
        <f>IF(D45=0,"","計")</f>
        <v>計</v>
      </c>
      <c r="D45" s="257">
        <f>SUBTOTAL(9,D6:D44)</f>
        <v>810</v>
      </c>
      <c r="E45" s="356">
        <f>SUM(E6:E44)</f>
        <v>0</v>
      </c>
      <c r="F45" s="354"/>
      <c r="G45" s="256" t="str">
        <f>IF(H45=0,"","計")</f>
        <v>計</v>
      </c>
      <c r="H45" s="257">
        <f>SUBTOTAL(9,H6:H44)</f>
        <v>630</v>
      </c>
      <c r="I45" s="356">
        <f>SUM(I6:I44)</f>
        <v>0</v>
      </c>
      <c r="J45" s="354"/>
      <c r="K45" s="256" t="str">
        <f>IF(L45=0,"","計")</f>
        <v/>
      </c>
      <c r="L45" s="257">
        <f>SUBTOTAL(9,L6:L44)</f>
        <v>0</v>
      </c>
      <c r="M45" s="356">
        <f>SUM(M6:M44)</f>
        <v>0</v>
      </c>
      <c r="N45" s="354"/>
      <c r="O45" s="256" t="str">
        <f>IF(P45=0,"","計")</f>
        <v>計</v>
      </c>
      <c r="P45" s="257">
        <f>SUBTOTAL(9,P6:P44)</f>
        <v>31500</v>
      </c>
      <c r="Q45" s="356">
        <f>SUM(Q6:Q44)</f>
        <v>0</v>
      </c>
      <c r="R45" s="354"/>
      <c r="S45" s="256" t="str">
        <f>IF(T45=0,"","計")</f>
        <v/>
      </c>
      <c r="T45" s="257">
        <f>SUBTOTAL(9,T6:T44)</f>
        <v>0</v>
      </c>
      <c r="U45" s="356">
        <f>SUM(U6:U44)</f>
        <v>0</v>
      </c>
      <c r="V45" s="355"/>
      <c r="W45" s="256" t="str">
        <f>IF(X45=0,"","計")</f>
        <v>計</v>
      </c>
      <c r="X45" s="257">
        <f>SUBTOTAL(9,X6:X44)</f>
        <v>16875</v>
      </c>
      <c r="Y45" s="356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237"/>
      <c r="C47" s="505"/>
      <c r="D47" s="506"/>
      <c r="E47" s="507"/>
      <c r="F47" s="238"/>
      <c r="G47" s="505"/>
      <c r="H47" s="506"/>
      <c r="I47" s="507"/>
      <c r="J47" s="238"/>
      <c r="K47" s="505"/>
      <c r="L47" s="506"/>
      <c r="M47" s="507"/>
      <c r="N47" s="238"/>
      <c r="O47" s="505"/>
      <c r="P47" s="506"/>
      <c r="Q47" s="507"/>
      <c r="R47" s="238"/>
      <c r="S47" s="505"/>
      <c r="T47" s="506"/>
      <c r="U47" s="507"/>
      <c r="V47" s="238"/>
      <c r="W47" s="505"/>
      <c r="X47" s="506"/>
      <c r="Y47" s="507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246"/>
      <c r="B49" s="266"/>
      <c r="C49" s="248" t="s">
        <v>579</v>
      </c>
      <c r="D49" s="249" t="s">
        <v>579</v>
      </c>
      <c r="E49" s="250"/>
      <c r="F49" s="266"/>
      <c r="G49" s="248" t="s">
        <v>579</v>
      </c>
      <c r="H49" s="249" t="s">
        <v>579</v>
      </c>
      <c r="I49" s="250"/>
      <c r="J49" s="266"/>
      <c r="K49" s="248" t="s">
        <v>579</v>
      </c>
      <c r="L49" s="267" t="s">
        <v>579</v>
      </c>
      <c r="M49" s="250"/>
      <c r="N49" s="266"/>
      <c r="O49" s="248" t="s">
        <v>579</v>
      </c>
      <c r="P49" s="267" t="s">
        <v>579</v>
      </c>
      <c r="Q49" s="250"/>
      <c r="R49" s="266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08"/>
      <c r="B50" s="266"/>
      <c r="C50" s="248" t="s">
        <v>579</v>
      </c>
      <c r="D50" s="249" t="s">
        <v>579</v>
      </c>
      <c r="E50" s="250"/>
      <c r="F50" s="266"/>
      <c r="G50" s="248" t="s">
        <v>579</v>
      </c>
      <c r="H50" s="249" t="s">
        <v>579</v>
      </c>
      <c r="I50" s="250"/>
      <c r="J50" s="266"/>
      <c r="K50" s="248" t="s">
        <v>579</v>
      </c>
      <c r="L50" s="267" t="s">
        <v>579</v>
      </c>
      <c r="M50" s="250"/>
      <c r="N50" s="266"/>
      <c r="O50" s="248" t="s">
        <v>579</v>
      </c>
      <c r="P50" s="267" t="s">
        <v>579</v>
      </c>
      <c r="Q50" s="250"/>
      <c r="R50" s="266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08"/>
      <c r="B51" s="266"/>
      <c r="C51" s="248" t="s">
        <v>579</v>
      </c>
      <c r="D51" s="249" t="s">
        <v>579</v>
      </c>
      <c r="E51" s="250"/>
      <c r="F51" s="266"/>
      <c r="G51" s="248" t="s">
        <v>579</v>
      </c>
      <c r="H51" s="249" t="s">
        <v>579</v>
      </c>
      <c r="I51" s="250"/>
      <c r="J51" s="266"/>
      <c r="K51" s="248" t="s">
        <v>579</v>
      </c>
      <c r="L51" s="267" t="s">
        <v>579</v>
      </c>
      <c r="M51" s="250"/>
      <c r="N51" s="266"/>
      <c r="O51" s="248" t="s">
        <v>579</v>
      </c>
      <c r="P51" s="267" t="s">
        <v>579</v>
      </c>
      <c r="Q51" s="250"/>
      <c r="R51" s="266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08"/>
      <c r="B52" s="266"/>
      <c r="C52" s="248" t="s">
        <v>579</v>
      </c>
      <c r="D52" s="249" t="s">
        <v>579</v>
      </c>
      <c r="E52" s="250"/>
      <c r="F52" s="266"/>
      <c r="G52" s="248" t="s">
        <v>579</v>
      </c>
      <c r="H52" s="249" t="s">
        <v>579</v>
      </c>
      <c r="I52" s="250"/>
      <c r="J52" s="266"/>
      <c r="K52" s="248" t="s">
        <v>579</v>
      </c>
      <c r="L52" s="267" t="s">
        <v>579</v>
      </c>
      <c r="M52" s="250"/>
      <c r="N52" s="266"/>
      <c r="O52" s="248" t="s">
        <v>579</v>
      </c>
      <c r="P52" s="267" t="s">
        <v>579</v>
      </c>
      <c r="Q52" s="250"/>
      <c r="R52" s="266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08"/>
      <c r="B53" s="266"/>
      <c r="C53" s="248" t="s">
        <v>579</v>
      </c>
      <c r="D53" s="249" t="s">
        <v>579</v>
      </c>
      <c r="E53" s="250"/>
      <c r="F53" s="266"/>
      <c r="G53" s="248" t="s">
        <v>579</v>
      </c>
      <c r="H53" s="249" t="s">
        <v>579</v>
      </c>
      <c r="I53" s="250"/>
      <c r="J53" s="266"/>
      <c r="K53" s="248" t="s">
        <v>579</v>
      </c>
      <c r="L53" s="267" t="s">
        <v>579</v>
      </c>
      <c r="M53" s="250"/>
      <c r="N53" s="266"/>
      <c r="O53" s="248" t="s">
        <v>579</v>
      </c>
      <c r="P53" s="267" t="s">
        <v>579</v>
      </c>
      <c r="Q53" s="250"/>
      <c r="R53" s="266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08"/>
      <c r="B54" s="266"/>
      <c r="C54" s="248" t="s">
        <v>579</v>
      </c>
      <c r="D54" s="249" t="s">
        <v>579</v>
      </c>
      <c r="E54" s="250"/>
      <c r="F54" s="266"/>
      <c r="G54" s="248" t="s">
        <v>579</v>
      </c>
      <c r="H54" s="249" t="s">
        <v>579</v>
      </c>
      <c r="I54" s="250"/>
      <c r="J54" s="266"/>
      <c r="K54" s="248" t="s">
        <v>579</v>
      </c>
      <c r="L54" s="267" t="s">
        <v>579</v>
      </c>
      <c r="M54" s="250"/>
      <c r="N54" s="266"/>
      <c r="O54" s="248" t="s">
        <v>579</v>
      </c>
      <c r="P54" s="267" t="s">
        <v>579</v>
      </c>
      <c r="Q54" s="250"/>
      <c r="R54" s="266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/>
      <c r="F55" s="266"/>
      <c r="G55" s="248" t="s">
        <v>579</v>
      </c>
      <c r="H55" s="249" t="s">
        <v>579</v>
      </c>
      <c r="I55" s="250"/>
      <c r="J55" s="266"/>
      <c r="K55" s="270" t="s">
        <v>579</v>
      </c>
      <c r="L55" s="271" t="s">
        <v>579</v>
      </c>
      <c r="M55" s="250"/>
      <c r="N55" s="266"/>
      <c r="O55" s="270" t="s">
        <v>579</v>
      </c>
      <c r="P55" s="271" t="s">
        <v>579</v>
      </c>
      <c r="Q55" s="250"/>
      <c r="R55" s="266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66"/>
      <c r="K56" s="270" t="s">
        <v>579</v>
      </c>
      <c r="L56" s="271" t="s">
        <v>579</v>
      </c>
      <c r="M56" s="250"/>
      <c r="N56" s="266"/>
      <c r="O56" s="270" t="s">
        <v>579</v>
      </c>
      <c r="P56" s="271" t="s">
        <v>579</v>
      </c>
      <c r="Q56" s="250"/>
      <c r="R56" s="266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6"/>
      <c r="O57" s="270" t="s">
        <v>579</v>
      </c>
      <c r="P57" s="271" t="s">
        <v>579</v>
      </c>
      <c r="Q57" s="250"/>
      <c r="R57" s="266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6"/>
      <c r="O58" s="270" t="s">
        <v>579</v>
      </c>
      <c r="P58" s="271" t="s">
        <v>579</v>
      </c>
      <c r="Q58" s="250"/>
      <c r="R58" s="266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6"/>
      <c r="O59" s="270" t="s">
        <v>579</v>
      </c>
      <c r="P59" s="271" t="s">
        <v>579</v>
      </c>
      <c r="Q59" s="250"/>
      <c r="R59" s="266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ht="13.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49815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MOKUJI!J22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38" spans="1:25" ht="13.5" customHeight="1"/>
    <row r="139" spans="1:25" ht="13.5" customHeight="1"/>
    <row r="140" spans="1:25" ht="13.5" customHeight="1"/>
    <row r="141" spans="1:25" ht="13.5" customHeight="1"/>
    <row r="142" spans="1:25" ht="13.5" customHeight="1"/>
    <row r="143" spans="1:25" ht="13.5" customHeight="1"/>
    <row r="144" spans="1:25" ht="13.5" customHeight="1"/>
    <row r="145" spans="2:25" ht="13.5" customHeight="1"/>
    <row r="146" spans="2:25" ht="13.5" customHeight="1"/>
    <row r="147" spans="2:25" ht="13.5" customHeight="1"/>
    <row r="148" spans="2:25" ht="13.5" customHeight="1"/>
    <row r="149" spans="2:25" ht="13.5" customHeight="1"/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>検索</v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釧路市読売</v>
      </c>
      <c r="C151" s="310"/>
      <c r="D151" s="310"/>
      <c r="E151" s="310"/>
      <c r="F151" s="309" t="str">
        <f>IF(G4="","",CONCATENATE($A7,G4))</f>
        <v>釧路市朝日</v>
      </c>
      <c r="G151" s="310"/>
      <c r="H151" s="310"/>
      <c r="I151" s="310"/>
      <c r="J151" s="309" t="str">
        <f>IF(K4="","",CONCATENATE($A7,K4))</f>
        <v>釧路市毎日</v>
      </c>
      <c r="K151" s="310"/>
      <c r="L151" s="310"/>
      <c r="M151" s="310"/>
      <c r="N151" s="309" t="str">
        <f>IF(O4="","",CONCATENATE($A7,O4))</f>
        <v>釧路市北海道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>釧路市釧路</v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N117:Q134"/>
    <mergeCell ref="A100:A107"/>
    <mergeCell ref="C97:E97"/>
    <mergeCell ref="G97:I97"/>
    <mergeCell ref="K97:M97"/>
    <mergeCell ref="A117:A124"/>
    <mergeCell ref="B117:E134"/>
    <mergeCell ref="F117:I134"/>
    <mergeCell ref="J117:M134"/>
    <mergeCell ref="O97:Q97"/>
    <mergeCell ref="R117:U134"/>
    <mergeCell ref="V117:Y134"/>
    <mergeCell ref="R135:U135"/>
    <mergeCell ref="V135:Y135"/>
    <mergeCell ref="S97:U97"/>
    <mergeCell ref="W97:Y97"/>
    <mergeCell ref="B135:E135"/>
    <mergeCell ref="F135:I135"/>
    <mergeCell ref="J135:M135"/>
    <mergeCell ref="N135:Q135"/>
    <mergeCell ref="V136:Y136"/>
    <mergeCell ref="K47:M47"/>
    <mergeCell ref="K77:M77"/>
    <mergeCell ref="A80:A87"/>
    <mergeCell ref="A7:A14"/>
    <mergeCell ref="C47:E47"/>
    <mergeCell ref="G47:I47"/>
    <mergeCell ref="A50:A57"/>
    <mergeCell ref="C77:E77"/>
    <mergeCell ref="G77:I77"/>
    <mergeCell ref="W77:Y77"/>
    <mergeCell ref="W4:Y4"/>
    <mergeCell ref="W47:Y47"/>
    <mergeCell ref="P2:Q2"/>
    <mergeCell ref="S77:U77"/>
    <mergeCell ref="S47:U47"/>
    <mergeCell ref="O47:Q47"/>
    <mergeCell ref="O77:Q77"/>
    <mergeCell ref="A1:B1"/>
    <mergeCell ref="C1:G1"/>
    <mergeCell ref="H1:I1"/>
    <mergeCell ref="J1:M1"/>
    <mergeCell ref="N2:O2"/>
    <mergeCell ref="A2:B2"/>
    <mergeCell ref="H2:I2"/>
    <mergeCell ref="J2:K2"/>
    <mergeCell ref="L2:M2"/>
    <mergeCell ref="C4:E4"/>
    <mergeCell ref="W1:X1"/>
    <mergeCell ref="N1:O1"/>
    <mergeCell ref="Q1:R1"/>
    <mergeCell ref="S1:T1"/>
    <mergeCell ref="U1:V1"/>
    <mergeCell ref="C2:G2"/>
    <mergeCell ref="G4:I4"/>
    <mergeCell ref="K4:M4"/>
    <mergeCell ref="S4:U4"/>
    <mergeCell ref="O4:Q4"/>
    <mergeCell ref="R2:X2"/>
  </mergeCells>
  <phoneticPr fontId="73"/>
  <hyperlinks>
    <hyperlink ref="A97" location="MOKUJI!R1C1" display="MOKUJI!R1C1" xr:uid="{00000000-0004-0000-3000-000000000000}"/>
    <hyperlink ref="A77" location="MOKUJI!R1C1" display="MOKUJI!R1C1" xr:uid="{00000000-0004-0000-3000-000001000000}"/>
    <hyperlink ref="A47" location="MOKUJI!R1C1" display="MOKUJI!R1C1" xr:uid="{00000000-0004-0000-3000-000002000000}"/>
    <hyperlink ref="A4" location="MOKUJI!R1C1" display="MOKUJI!R1C1" xr:uid="{00000000-0004-0000-30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12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3</v>
      </c>
      <c r="Z2" s="398" t="s">
        <v>1926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103</v>
      </c>
      <c r="B6" s="251" t="s">
        <v>621</v>
      </c>
      <c r="C6" s="248" t="s">
        <v>829</v>
      </c>
      <c r="D6" s="249">
        <v>1090</v>
      </c>
      <c r="E6" s="250">
        <v>0</v>
      </c>
      <c r="F6" s="251" t="s">
        <v>622</v>
      </c>
      <c r="G6" s="248" t="s">
        <v>90</v>
      </c>
      <c r="H6" s="249">
        <v>690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623</v>
      </c>
      <c r="O6" s="248" t="s">
        <v>1954</v>
      </c>
      <c r="P6" s="249">
        <v>4770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1780</v>
      </c>
      <c r="B7" s="251" t="s">
        <v>624</v>
      </c>
      <c r="C7" s="248" t="s">
        <v>91</v>
      </c>
      <c r="D7" s="249">
        <v>1720</v>
      </c>
      <c r="E7" s="250">
        <v>0</v>
      </c>
      <c r="F7" s="251" t="s">
        <v>625</v>
      </c>
      <c r="G7" s="248" t="s">
        <v>92</v>
      </c>
      <c r="H7" s="249">
        <v>460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626</v>
      </c>
      <c r="O7" s="248" t="s">
        <v>1955</v>
      </c>
      <c r="P7" s="249">
        <v>3210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744</v>
      </c>
      <c r="C8" s="248" t="s">
        <v>92</v>
      </c>
      <c r="D8" s="249">
        <v>950</v>
      </c>
      <c r="E8" s="250">
        <v>0</v>
      </c>
      <c r="F8" s="251" t="s">
        <v>627</v>
      </c>
      <c r="G8" s="248" t="s">
        <v>94</v>
      </c>
      <c r="H8" s="249">
        <v>490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630</v>
      </c>
      <c r="O8" s="248" t="s">
        <v>1956</v>
      </c>
      <c r="P8" s="249">
        <v>5540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631</v>
      </c>
      <c r="C9" s="248" t="s">
        <v>98</v>
      </c>
      <c r="D9" s="249">
        <v>1120</v>
      </c>
      <c r="E9" s="250">
        <v>0</v>
      </c>
      <c r="F9" s="251" t="s">
        <v>628</v>
      </c>
      <c r="G9" s="248" t="s">
        <v>97</v>
      </c>
      <c r="H9" s="249">
        <v>250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634</v>
      </c>
      <c r="O9" s="248" t="s">
        <v>1957</v>
      </c>
      <c r="P9" s="249">
        <v>3430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635</v>
      </c>
      <c r="C10" s="248" t="s">
        <v>96</v>
      </c>
      <c r="D10" s="249">
        <v>680</v>
      </c>
      <c r="E10" s="250">
        <v>0</v>
      </c>
      <c r="F10" s="251" t="s">
        <v>629</v>
      </c>
      <c r="G10" s="248" t="s">
        <v>91</v>
      </c>
      <c r="H10" s="249">
        <v>600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637</v>
      </c>
      <c r="O10" s="248" t="s">
        <v>1958</v>
      </c>
      <c r="P10" s="249">
        <v>6110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638</v>
      </c>
      <c r="C11" s="248" t="s">
        <v>93</v>
      </c>
      <c r="D11" s="249">
        <v>1330</v>
      </c>
      <c r="E11" s="250">
        <v>0</v>
      </c>
      <c r="F11" s="251" t="s">
        <v>633</v>
      </c>
      <c r="G11" s="248" t="s">
        <v>96</v>
      </c>
      <c r="H11" s="249">
        <v>450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640</v>
      </c>
      <c r="O11" s="248" t="s">
        <v>1959</v>
      </c>
      <c r="P11" s="249">
        <v>2090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639</v>
      </c>
      <c r="C12" s="248" t="s">
        <v>95</v>
      </c>
      <c r="D12" s="249">
        <v>690</v>
      </c>
      <c r="E12" s="250">
        <v>0</v>
      </c>
      <c r="F12" s="251" t="s">
        <v>636</v>
      </c>
      <c r="G12" s="248" t="s">
        <v>98</v>
      </c>
      <c r="H12" s="249">
        <v>700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641</v>
      </c>
      <c r="O12" s="248" t="s">
        <v>1960</v>
      </c>
      <c r="P12" s="249">
        <v>3400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1"/>
      <c r="K13" s="248" t="s">
        <v>579</v>
      </c>
      <c r="L13" s="249" t="s">
        <v>579</v>
      </c>
      <c r="M13" s="250" t="s">
        <v>579</v>
      </c>
      <c r="N13" s="251" t="s">
        <v>642</v>
      </c>
      <c r="O13" s="248" t="s">
        <v>1961</v>
      </c>
      <c r="P13" s="249">
        <v>1990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1"/>
      <c r="K14" s="248" t="s">
        <v>579</v>
      </c>
      <c r="L14" s="249" t="s">
        <v>579</v>
      </c>
      <c r="M14" s="250" t="s">
        <v>579</v>
      </c>
      <c r="N14" s="251"/>
      <c r="O14" s="248" t="s">
        <v>579</v>
      </c>
      <c r="P14" s="249" t="s">
        <v>579</v>
      </c>
      <c r="Q14" s="250" t="s">
        <v>579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1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1"/>
      <c r="K15" s="248" t="s">
        <v>579</v>
      </c>
      <c r="L15" s="249" t="s">
        <v>579</v>
      </c>
      <c r="M15" s="250" t="s">
        <v>579</v>
      </c>
      <c r="N15" s="251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1"/>
      <c r="K16" s="248" t="s">
        <v>579</v>
      </c>
      <c r="L16" s="249" t="s">
        <v>579</v>
      </c>
      <c r="M16" s="250" t="s">
        <v>579</v>
      </c>
      <c r="N16" s="251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1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1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1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41760</v>
      </c>
      <c r="B45" s="254"/>
      <c r="C45" s="256" t="str">
        <f>IF(D45=0,"","計")</f>
        <v>計</v>
      </c>
      <c r="D45" s="257">
        <f>SUBTOTAL(9,D6:D44)</f>
        <v>7580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3640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30540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/>
      <c r="F49" s="327"/>
      <c r="G49" s="248" t="s">
        <v>579</v>
      </c>
      <c r="H49" s="249" t="s">
        <v>579</v>
      </c>
      <c r="I49" s="250"/>
      <c r="J49" s="327"/>
      <c r="K49" s="248" t="s">
        <v>579</v>
      </c>
      <c r="L49" s="267" t="s">
        <v>579</v>
      </c>
      <c r="M49" s="250"/>
      <c r="N49" s="328"/>
      <c r="O49" s="248" t="s">
        <v>579</v>
      </c>
      <c r="P49" s="267" t="s">
        <v>579</v>
      </c>
      <c r="Q49" s="250"/>
      <c r="R49" s="328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/>
      <c r="F50" s="275"/>
      <c r="G50" s="248" t="s">
        <v>579</v>
      </c>
      <c r="H50" s="249" t="s">
        <v>579</v>
      </c>
      <c r="I50" s="250"/>
      <c r="J50" s="275"/>
      <c r="K50" s="248" t="s">
        <v>579</v>
      </c>
      <c r="L50" s="267" t="s">
        <v>579</v>
      </c>
      <c r="M50" s="250"/>
      <c r="N50" s="329"/>
      <c r="O50" s="248" t="s">
        <v>579</v>
      </c>
      <c r="P50" s="267" t="s">
        <v>579</v>
      </c>
      <c r="Q50" s="250"/>
      <c r="R50" s="329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/>
      <c r="F51" s="275"/>
      <c r="G51" s="248" t="s">
        <v>579</v>
      </c>
      <c r="H51" s="249" t="s">
        <v>579</v>
      </c>
      <c r="I51" s="250"/>
      <c r="J51" s="275"/>
      <c r="K51" s="248" t="s">
        <v>579</v>
      </c>
      <c r="L51" s="267" t="s">
        <v>579</v>
      </c>
      <c r="M51" s="250"/>
      <c r="N51" s="329"/>
      <c r="O51" s="248" t="s">
        <v>579</v>
      </c>
      <c r="P51" s="267" t="s">
        <v>579</v>
      </c>
      <c r="Q51" s="250"/>
      <c r="R51" s="275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/>
      <c r="F52" s="275"/>
      <c r="G52" s="248" t="s">
        <v>579</v>
      </c>
      <c r="H52" s="249" t="s">
        <v>579</v>
      </c>
      <c r="I52" s="250"/>
      <c r="J52" s="275"/>
      <c r="K52" s="248" t="s">
        <v>579</v>
      </c>
      <c r="L52" s="267" t="s">
        <v>579</v>
      </c>
      <c r="M52" s="250"/>
      <c r="N52" s="329"/>
      <c r="O52" s="248" t="s">
        <v>579</v>
      </c>
      <c r="P52" s="267" t="s">
        <v>579</v>
      </c>
      <c r="Q52" s="250"/>
      <c r="R52" s="275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/>
      <c r="F53" s="275"/>
      <c r="G53" s="248" t="s">
        <v>579</v>
      </c>
      <c r="H53" s="249" t="s">
        <v>579</v>
      </c>
      <c r="I53" s="250"/>
      <c r="J53" s="275"/>
      <c r="K53" s="248" t="s">
        <v>579</v>
      </c>
      <c r="L53" s="267" t="s">
        <v>579</v>
      </c>
      <c r="M53" s="250"/>
      <c r="N53" s="329"/>
      <c r="O53" s="248" t="s">
        <v>579</v>
      </c>
      <c r="P53" s="267" t="s">
        <v>579</v>
      </c>
      <c r="Q53" s="250"/>
      <c r="R53" s="275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/>
      <c r="F54" s="275"/>
      <c r="G54" s="248" t="s">
        <v>579</v>
      </c>
      <c r="H54" s="249" t="s">
        <v>579</v>
      </c>
      <c r="I54" s="250"/>
      <c r="J54" s="275"/>
      <c r="K54" s="248" t="s">
        <v>579</v>
      </c>
      <c r="L54" s="267" t="s">
        <v>579</v>
      </c>
      <c r="M54" s="250"/>
      <c r="N54" s="329"/>
      <c r="O54" s="248" t="s">
        <v>579</v>
      </c>
      <c r="P54" s="267" t="s">
        <v>579</v>
      </c>
      <c r="Q54" s="250"/>
      <c r="R54" s="275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/>
      <c r="F55" s="273"/>
      <c r="G55" s="248" t="s">
        <v>579</v>
      </c>
      <c r="H55" s="249" t="s">
        <v>579</v>
      </c>
      <c r="I55" s="250"/>
      <c r="J55" s="273"/>
      <c r="K55" s="270" t="s">
        <v>579</v>
      </c>
      <c r="L55" s="271" t="s">
        <v>579</v>
      </c>
      <c r="M55" s="250"/>
      <c r="N55" s="263"/>
      <c r="O55" s="270" t="s">
        <v>579</v>
      </c>
      <c r="P55" s="271" t="s">
        <v>579</v>
      </c>
      <c r="Q55" s="250"/>
      <c r="R55" s="273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73"/>
      <c r="K56" s="270" t="s">
        <v>579</v>
      </c>
      <c r="L56" s="271" t="s">
        <v>579</v>
      </c>
      <c r="M56" s="250"/>
      <c r="N56" s="263"/>
      <c r="O56" s="270" t="s">
        <v>579</v>
      </c>
      <c r="P56" s="271" t="s">
        <v>579</v>
      </c>
      <c r="Q56" s="250"/>
      <c r="R56" s="273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3"/>
      <c r="O57" s="270" t="s">
        <v>579</v>
      </c>
      <c r="P57" s="271" t="s">
        <v>579</v>
      </c>
      <c r="Q57" s="250"/>
      <c r="R57" s="273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3"/>
      <c r="O58" s="270" t="s">
        <v>579</v>
      </c>
      <c r="P58" s="271" t="s">
        <v>579</v>
      </c>
      <c r="Q58" s="250"/>
      <c r="R58" s="273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3"/>
      <c r="O59" s="270" t="s">
        <v>579</v>
      </c>
      <c r="P59" s="271" t="s">
        <v>579</v>
      </c>
      <c r="Q59" s="250"/>
      <c r="R59" s="273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41760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2052</v>
      </c>
      <c r="V136" s="533">
        <f>MOKUJI!B8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札幌市東区読売</v>
      </c>
      <c r="C151" s="310"/>
      <c r="D151" s="310"/>
      <c r="E151" s="310"/>
      <c r="F151" s="309" t="str">
        <f>IF(G4="","",CONCATENATE($A7,G4))</f>
        <v>札幌市東区朝日</v>
      </c>
      <c r="G151" s="310"/>
      <c r="H151" s="310"/>
      <c r="I151" s="310"/>
      <c r="J151" s="309" t="str">
        <f>IF(K4="","",CONCATENATE($A7,K4))</f>
        <v>札幌市東区毎日</v>
      </c>
      <c r="K151" s="310"/>
      <c r="L151" s="310"/>
      <c r="M151" s="310"/>
      <c r="N151" s="309" t="str">
        <f>IF(O4="","",CONCATENATE($A7,O4))</f>
        <v>札幌市東区北海道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V136:Y136"/>
    <mergeCell ref="A50:A57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17:I134"/>
    <mergeCell ref="B117:E134"/>
    <mergeCell ref="V117:Y134"/>
    <mergeCell ref="R117:U134"/>
    <mergeCell ref="N117:Q134"/>
    <mergeCell ref="J117:M134"/>
    <mergeCell ref="F135:I135"/>
    <mergeCell ref="S77:U77"/>
    <mergeCell ref="C97:E97"/>
    <mergeCell ref="G97:I97"/>
    <mergeCell ref="K97:M97"/>
    <mergeCell ref="O97:Q97"/>
    <mergeCell ref="S97:U97"/>
    <mergeCell ref="C77:E77"/>
    <mergeCell ref="G77:I77"/>
    <mergeCell ref="K77:M77"/>
    <mergeCell ref="O77:Q77"/>
    <mergeCell ref="A1:B1"/>
    <mergeCell ref="H1:I1"/>
    <mergeCell ref="C4:E4"/>
    <mergeCell ref="S1:T1"/>
    <mergeCell ref="U1:V1"/>
    <mergeCell ref="S4:T4"/>
    <mergeCell ref="C1:G1"/>
    <mergeCell ref="J1:M1"/>
    <mergeCell ref="N1:O1"/>
    <mergeCell ref="Q1:R1"/>
    <mergeCell ref="S47:U47"/>
    <mergeCell ref="L2:M2"/>
    <mergeCell ref="A2:B2"/>
    <mergeCell ref="R2:X2"/>
    <mergeCell ref="P2:Q2"/>
    <mergeCell ref="H2:I2"/>
    <mergeCell ref="C2:G2"/>
    <mergeCell ref="A7:A14"/>
    <mergeCell ref="C47:E47"/>
    <mergeCell ref="G47:I47"/>
    <mergeCell ref="K47:M47"/>
    <mergeCell ref="O47:Q47"/>
    <mergeCell ref="W1:X1"/>
    <mergeCell ref="J2:K2"/>
    <mergeCell ref="N2:O2"/>
    <mergeCell ref="G4:I4"/>
    <mergeCell ref="K4:M4"/>
    <mergeCell ref="O4:Q4"/>
    <mergeCell ref="W4:X4"/>
  </mergeCells>
  <phoneticPr fontId="24"/>
  <hyperlinks>
    <hyperlink ref="A4" location="MOKUJI!R1C1" display="MOKUJI!R1C1" xr:uid="{00000000-0004-0000-0400-000000000000}"/>
    <hyperlink ref="A47" location="MOKUJI!R1C1" display="MOKUJI!R1C1" xr:uid="{00000000-0004-0000-0400-000001000000}"/>
    <hyperlink ref="A77" location="MOKUJI!R1C1" display="MOKUJI!R1C1" xr:uid="{00000000-0004-0000-0400-000002000000}"/>
    <hyperlink ref="A97" location="MOKUJI!R1C1" display="MOKUJI!R1C1" xr:uid="{00000000-0004-0000-04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19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48</v>
      </c>
      <c r="Z2" s="398" t="s">
        <v>1881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661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/>
      <c r="O6" s="248" t="s">
        <v>579</v>
      </c>
      <c r="P6" s="249" t="s">
        <v>579</v>
      </c>
      <c r="Q6" s="250" t="s">
        <v>579</v>
      </c>
      <c r="R6" s="348" t="s">
        <v>1650</v>
      </c>
      <c r="S6" s="248" t="s">
        <v>429</v>
      </c>
      <c r="T6" s="249">
        <v>70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56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266"/>
      <c r="O7" s="248" t="s">
        <v>579</v>
      </c>
      <c r="P7" s="249" t="s">
        <v>579</v>
      </c>
      <c r="Q7" s="250" t="s">
        <v>579</v>
      </c>
      <c r="R7" s="266"/>
      <c r="S7" s="248" t="s">
        <v>579</v>
      </c>
      <c r="T7" s="249" t="s">
        <v>579</v>
      </c>
      <c r="U7" s="250" t="s">
        <v>579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266"/>
      <c r="O8" s="248" t="s">
        <v>579</v>
      </c>
      <c r="P8" s="249" t="s">
        <v>579</v>
      </c>
      <c r="Q8" s="250" t="s">
        <v>579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266"/>
      <c r="O9" s="248" t="s">
        <v>579</v>
      </c>
      <c r="P9" s="249" t="s">
        <v>579</v>
      </c>
      <c r="Q9" s="250" t="s">
        <v>579</v>
      </c>
      <c r="R9" s="266"/>
      <c r="S9" s="248" t="s">
        <v>579</v>
      </c>
      <c r="T9" s="249" t="s">
        <v>579</v>
      </c>
      <c r="U9" s="250" t="s">
        <v>579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266"/>
      <c r="O10" s="248" t="s">
        <v>579</v>
      </c>
      <c r="P10" s="249" t="s">
        <v>579</v>
      </c>
      <c r="Q10" s="250" t="s">
        <v>579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266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 t="s">
        <v>579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70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/>
      </c>
      <c r="P45" s="257">
        <f>SUBTOTAL(9,P6:P44)</f>
        <v>0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662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1651</v>
      </c>
      <c r="O49" s="248" t="s">
        <v>2600</v>
      </c>
      <c r="P49" s="267">
        <v>1865</v>
      </c>
      <c r="Q49" s="250">
        <v>0</v>
      </c>
      <c r="R49" s="347" t="s">
        <v>1652</v>
      </c>
      <c r="S49" s="248" t="s">
        <v>431</v>
      </c>
      <c r="T49" s="267">
        <v>35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57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1654</v>
      </c>
      <c r="O50" s="248" t="s">
        <v>2601</v>
      </c>
      <c r="P50" s="267">
        <v>230</v>
      </c>
      <c r="Q50" s="250">
        <v>0</v>
      </c>
      <c r="R50" s="347" t="s">
        <v>1653</v>
      </c>
      <c r="S50" s="248" t="s">
        <v>430</v>
      </c>
      <c r="T50" s="267">
        <v>190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1656</v>
      </c>
      <c r="O51" s="248" t="s">
        <v>2029</v>
      </c>
      <c r="P51" s="267">
        <v>205</v>
      </c>
      <c r="Q51" s="250">
        <v>0</v>
      </c>
      <c r="R51" s="347" t="s">
        <v>1655</v>
      </c>
      <c r="S51" s="248" t="s">
        <v>433</v>
      </c>
      <c r="T51" s="267">
        <v>160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1658</v>
      </c>
      <c r="O52" s="248" t="s">
        <v>2602</v>
      </c>
      <c r="P52" s="267">
        <v>570</v>
      </c>
      <c r="Q52" s="250">
        <v>0</v>
      </c>
      <c r="R52" s="347" t="s">
        <v>1657</v>
      </c>
      <c r="S52" s="248" t="s">
        <v>432</v>
      </c>
      <c r="T52" s="267">
        <v>50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 t="s">
        <v>1660</v>
      </c>
      <c r="O53" s="248" t="s">
        <v>2030</v>
      </c>
      <c r="P53" s="267">
        <v>170</v>
      </c>
      <c r="Q53" s="250">
        <v>0</v>
      </c>
      <c r="R53" s="347" t="s">
        <v>1659</v>
      </c>
      <c r="S53" s="248" t="s">
        <v>434</v>
      </c>
      <c r="T53" s="267">
        <v>40</v>
      </c>
      <c r="U53" s="250">
        <v>0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347"/>
      <c r="O54" s="248" t="s">
        <v>579</v>
      </c>
      <c r="P54" s="267" t="s">
        <v>579</v>
      </c>
      <c r="Q54" s="250" t="s">
        <v>579</v>
      </c>
      <c r="R54" s="347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347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>
        <v>0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>
        <v>0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3515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3040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475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14</v>
      </c>
      <c r="S77" s="505" t="s">
        <v>54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666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1661</v>
      </c>
      <c r="O79" s="248" t="s">
        <v>2031</v>
      </c>
      <c r="P79" s="267">
        <v>295</v>
      </c>
      <c r="Q79" s="250">
        <v>0</v>
      </c>
      <c r="R79" s="347" t="s">
        <v>1662</v>
      </c>
      <c r="S79" s="248" t="s">
        <v>435</v>
      </c>
      <c r="T79" s="267">
        <v>110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58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/>
      <c r="O80" s="248" t="s">
        <v>579</v>
      </c>
      <c r="P80" s="267" t="s">
        <v>579</v>
      </c>
      <c r="Q80" s="250">
        <v>0</v>
      </c>
      <c r="R80" s="347"/>
      <c r="S80" s="248" t="s">
        <v>579</v>
      </c>
      <c r="T80" s="267" t="s">
        <v>579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266"/>
      <c r="O81" s="248" t="s">
        <v>579</v>
      </c>
      <c r="P81" s="267" t="s">
        <v>579</v>
      </c>
      <c r="Q81" s="250">
        <v>0</v>
      </c>
      <c r="R81" s="266"/>
      <c r="S81" s="248" t="s">
        <v>579</v>
      </c>
      <c r="T81" s="267" t="s">
        <v>579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266"/>
      <c r="O82" s="248" t="s">
        <v>579</v>
      </c>
      <c r="P82" s="267" t="s">
        <v>579</v>
      </c>
      <c r="Q82" s="250">
        <v>0</v>
      </c>
      <c r="R82" s="266"/>
      <c r="S82" s="248" t="s">
        <v>579</v>
      </c>
      <c r="T82" s="267" t="s">
        <v>579</v>
      </c>
      <c r="U82" s="250" t="s">
        <v>579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266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266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 t="s">
        <v>579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266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s="252" customFormat="1" ht="12.7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s="252" customFormat="1" ht="12.7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s="252" customFormat="1" ht="12.7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s="252" customFormat="1" ht="12.7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s="252" customFormat="1" ht="12.75" customHeight="1">
      <c r="A95" s="277">
        <f>SUM(D95,H95,L95,P95,T95,X95)</f>
        <v>405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295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110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s="252" customFormat="1" ht="12.7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65" customFormat="1" ht="12.7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65" customFormat="1" ht="12.7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s="252" customFormat="1" ht="12.7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s="252" customFormat="1" ht="12.7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s="252" customFormat="1" ht="12.7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s="252" customFormat="1" ht="12.7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s="252" customFormat="1" ht="12.7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52" customFormat="1" ht="12.7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52" customFormat="1" ht="12.7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s="252" customFormat="1" ht="12.7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s="252" customFormat="1" ht="12.7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s="252" customFormat="1" ht="12.7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s="252" customFormat="1" ht="12.7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s="252" customFormat="1" ht="12.7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s="252" customFormat="1" ht="12.7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s="252" customFormat="1" ht="12.7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s="252" customFormat="1" ht="12.7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s="252" customFormat="1" ht="12.7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s="276" customFormat="1" ht="12.7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3990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MOKUJI!J23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釧路郡読売</v>
      </c>
      <c r="C151" s="310"/>
      <c r="D151" s="310"/>
      <c r="E151" s="310"/>
      <c r="F151" s="309" t="str">
        <f>IF(G4="","",CONCATENATE($A7,G4))</f>
        <v>釧路郡朝日</v>
      </c>
      <c r="G151" s="310"/>
      <c r="H151" s="310"/>
      <c r="I151" s="310"/>
      <c r="J151" s="309" t="str">
        <f>IF(K4="","",CONCATENATE($A7,K4))</f>
        <v>釧路郡毎日</v>
      </c>
      <c r="K151" s="310"/>
      <c r="L151" s="310"/>
      <c r="M151" s="310"/>
      <c r="N151" s="309" t="str">
        <f>IF(O4="","",CONCATENATE($A7,O4))</f>
        <v>釧路郡北海道</v>
      </c>
      <c r="O151" s="310"/>
      <c r="P151" s="310"/>
      <c r="Q151" s="310"/>
      <c r="R151" s="309" t="str">
        <f>IF(S4="","",CONCATENATE($A7,S4))</f>
        <v>釧路郡釧路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厚岸郡読売</v>
      </c>
      <c r="C153" s="313"/>
      <c r="D153" s="313"/>
      <c r="E153" s="313"/>
      <c r="F153" s="312" t="str">
        <f>IF(G47="","",CONCATENATE($A50,G47))</f>
        <v>厚岸郡朝日</v>
      </c>
      <c r="G153" s="313"/>
      <c r="H153" s="313"/>
      <c r="I153" s="313"/>
      <c r="J153" s="312" t="str">
        <f>IF(K47="","",CONCATENATE($A50,K47))</f>
        <v>厚岸郡毎日</v>
      </c>
      <c r="K153" s="313"/>
      <c r="L153" s="313"/>
      <c r="M153" s="313"/>
      <c r="N153" s="312" t="str">
        <f>IF(O47="","",CONCATENATE($A50,O47))</f>
        <v>厚岸郡北海道</v>
      </c>
      <c r="O153" s="313"/>
      <c r="P153" s="313"/>
      <c r="Q153" s="313"/>
      <c r="R153" s="312" t="str">
        <f>IF(S47="","",CONCATENATE($A50,S47))</f>
        <v>厚岸郡釧路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阿寒郡読売</v>
      </c>
      <c r="C155" s="313"/>
      <c r="D155" s="313"/>
      <c r="E155" s="313"/>
      <c r="F155" s="312" t="str">
        <f>IF(G77="","",CONCATENATE($A80,G77))</f>
        <v>阿寒郡朝日</v>
      </c>
      <c r="G155" s="313"/>
      <c r="H155" s="313"/>
      <c r="I155" s="313"/>
      <c r="J155" s="312" t="str">
        <f>IF(K77="","",CONCATENATE($A80,K77))</f>
        <v>阿寒郡毎日</v>
      </c>
      <c r="K155" s="313"/>
      <c r="L155" s="313"/>
      <c r="M155" s="313"/>
      <c r="N155" s="312" t="str">
        <f>IF(O77="","",CONCATENATE($A80,O77))</f>
        <v>阿寒郡北海道</v>
      </c>
      <c r="O155" s="313"/>
      <c r="P155" s="313"/>
      <c r="Q155" s="313"/>
      <c r="R155" s="312" t="str">
        <f>IF(S77="","",CONCATENATE($A80,S77))</f>
        <v>阿寒郡釧路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A1:B1"/>
    <mergeCell ref="J1:M1"/>
    <mergeCell ref="N1:O1"/>
    <mergeCell ref="K4:M4"/>
    <mergeCell ref="V136:Y136"/>
    <mergeCell ref="P2:Q2"/>
    <mergeCell ref="L2:M2"/>
    <mergeCell ref="W4:Y4"/>
    <mergeCell ref="S47:U47"/>
    <mergeCell ref="W47:Y47"/>
    <mergeCell ref="O97:Q97"/>
    <mergeCell ref="S97:U97"/>
    <mergeCell ref="W97:Y97"/>
    <mergeCell ref="N135:Q135"/>
    <mergeCell ref="H1:I1"/>
    <mergeCell ref="O4:Q4"/>
    <mergeCell ref="C1:G1"/>
    <mergeCell ref="N2:O2"/>
    <mergeCell ref="W1:X1"/>
    <mergeCell ref="S4:U4"/>
    <mergeCell ref="R2:X2"/>
    <mergeCell ref="S1:T1"/>
    <mergeCell ref="U1:V1"/>
    <mergeCell ref="Q1:R1"/>
    <mergeCell ref="O47:Q47"/>
    <mergeCell ref="K47:M47"/>
    <mergeCell ref="C97:E97"/>
    <mergeCell ref="G97:I97"/>
    <mergeCell ref="K97:M97"/>
    <mergeCell ref="G47:I47"/>
    <mergeCell ref="A100:A107"/>
    <mergeCell ref="H2:I2"/>
    <mergeCell ref="J2:K2"/>
    <mergeCell ref="C2:G2"/>
    <mergeCell ref="C47:E47"/>
    <mergeCell ref="G4:I4"/>
    <mergeCell ref="C77:E77"/>
    <mergeCell ref="A80:A87"/>
    <mergeCell ref="A7:A14"/>
    <mergeCell ref="A50:A57"/>
    <mergeCell ref="A2:B2"/>
    <mergeCell ref="C4:E4"/>
    <mergeCell ref="R135:U135"/>
    <mergeCell ref="V135:Y135"/>
    <mergeCell ref="G77:I77"/>
    <mergeCell ref="K77:M77"/>
    <mergeCell ref="O77:Q77"/>
    <mergeCell ref="S77:U77"/>
    <mergeCell ref="W77:Y77"/>
    <mergeCell ref="V117:Y134"/>
    <mergeCell ref="R117:U134"/>
    <mergeCell ref="N117:Q134"/>
    <mergeCell ref="A117:A124"/>
    <mergeCell ref="B135:E135"/>
    <mergeCell ref="F135:I135"/>
    <mergeCell ref="J135:M135"/>
    <mergeCell ref="F117:I134"/>
    <mergeCell ref="B117:E134"/>
    <mergeCell ref="J117:M134"/>
  </mergeCells>
  <phoneticPr fontId="24"/>
  <hyperlinks>
    <hyperlink ref="A97" location="MOKUJI!R1C1" display="MOKUJI!R1C1" xr:uid="{00000000-0004-0000-3100-000000000000}"/>
    <hyperlink ref="A77" location="MOKUJI!R1C1" display="MOKUJI!R1C1" xr:uid="{00000000-0004-0000-3100-000001000000}"/>
    <hyperlink ref="A47" location="MOKUJI!R1C1" display="MOKUJI!R1C1" xr:uid="{00000000-0004-0000-3100-000002000000}"/>
    <hyperlink ref="A4" location="MOKUJI!R1C1" display="MOKUJI!R1C1" xr:uid="{00000000-0004-0000-31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191111111111111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49</v>
      </c>
      <c r="Z2" s="398" t="s">
        <v>1880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 t="s">
        <v>579</v>
      </c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664</v>
      </c>
      <c r="B6" s="266"/>
      <c r="C6" s="248" t="s">
        <v>579</v>
      </c>
      <c r="D6" s="249" t="s">
        <v>579</v>
      </c>
      <c r="E6" s="250" t="s">
        <v>579</v>
      </c>
      <c r="F6" s="266"/>
      <c r="G6" s="248" t="s">
        <v>579</v>
      </c>
      <c r="H6" s="249" t="s">
        <v>579</v>
      </c>
      <c r="I6" s="250" t="s">
        <v>579</v>
      </c>
      <c r="J6" s="266"/>
      <c r="K6" s="248" t="s">
        <v>579</v>
      </c>
      <c r="L6" s="249" t="s">
        <v>579</v>
      </c>
      <c r="M6" s="250" t="s">
        <v>579</v>
      </c>
      <c r="N6" s="348" t="s">
        <v>1663</v>
      </c>
      <c r="O6" s="248" t="s">
        <v>2332</v>
      </c>
      <c r="P6" s="249">
        <v>115</v>
      </c>
      <c r="Q6" s="250">
        <v>0</v>
      </c>
      <c r="R6" s="348" t="s">
        <v>1664</v>
      </c>
      <c r="S6" s="248" t="s">
        <v>436</v>
      </c>
      <c r="T6" s="249">
        <v>45</v>
      </c>
      <c r="U6" s="250">
        <v>0</v>
      </c>
      <c r="V6" s="247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59</v>
      </c>
      <c r="B7" s="266"/>
      <c r="C7" s="248" t="s">
        <v>579</v>
      </c>
      <c r="D7" s="249" t="s">
        <v>579</v>
      </c>
      <c r="E7" s="250" t="s">
        <v>579</v>
      </c>
      <c r="F7" s="266"/>
      <c r="G7" s="248" t="s">
        <v>579</v>
      </c>
      <c r="H7" s="249" t="s">
        <v>579</v>
      </c>
      <c r="I7" s="250" t="s">
        <v>579</v>
      </c>
      <c r="J7" s="266"/>
      <c r="K7" s="248" t="s">
        <v>579</v>
      </c>
      <c r="L7" s="249" t="s">
        <v>579</v>
      </c>
      <c r="M7" s="250" t="s">
        <v>579</v>
      </c>
      <c r="N7" s="347" t="s">
        <v>1665</v>
      </c>
      <c r="O7" s="248" t="s">
        <v>2603</v>
      </c>
      <c r="P7" s="249">
        <v>1250</v>
      </c>
      <c r="Q7" s="250">
        <v>0</v>
      </c>
      <c r="R7" s="347" t="s">
        <v>1666</v>
      </c>
      <c r="S7" s="248" t="s">
        <v>437</v>
      </c>
      <c r="T7" s="249">
        <v>30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 t="s">
        <v>579</v>
      </c>
      <c r="F8" s="266"/>
      <c r="G8" s="248" t="s">
        <v>579</v>
      </c>
      <c r="H8" s="249" t="s">
        <v>579</v>
      </c>
      <c r="I8" s="250" t="s">
        <v>579</v>
      </c>
      <c r="J8" s="266"/>
      <c r="K8" s="248" t="s">
        <v>579</v>
      </c>
      <c r="L8" s="249" t="s">
        <v>579</v>
      </c>
      <c r="M8" s="250" t="s">
        <v>579</v>
      </c>
      <c r="N8" s="347" t="s">
        <v>1667</v>
      </c>
      <c r="O8" s="248" t="s">
        <v>2019</v>
      </c>
      <c r="P8" s="249">
        <v>140</v>
      </c>
      <c r="Q8" s="250">
        <v>0</v>
      </c>
      <c r="R8" s="347" t="s">
        <v>1668</v>
      </c>
      <c r="S8" s="248" t="s">
        <v>438</v>
      </c>
      <c r="T8" s="249">
        <v>165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1669</v>
      </c>
      <c r="O9" s="248" t="s">
        <v>2604</v>
      </c>
      <c r="P9" s="249">
        <v>1045</v>
      </c>
      <c r="Q9" s="250">
        <v>0</v>
      </c>
      <c r="R9" s="347" t="s">
        <v>1670</v>
      </c>
      <c r="S9" s="248" t="s">
        <v>439</v>
      </c>
      <c r="T9" s="249">
        <v>460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1671</v>
      </c>
      <c r="O10" s="248" t="s">
        <v>2605</v>
      </c>
      <c r="P10" s="249">
        <v>125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 t="s">
        <v>1672</v>
      </c>
      <c r="O11" s="248" t="s">
        <v>2606</v>
      </c>
      <c r="P11" s="249">
        <v>215</v>
      </c>
      <c r="Q11" s="250">
        <v>0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347" t="s">
        <v>1673</v>
      </c>
      <c r="O12" s="248" t="s">
        <v>2032</v>
      </c>
      <c r="P12" s="249">
        <v>155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>
        <v>0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3745</v>
      </c>
      <c r="B45" s="254"/>
      <c r="C45" s="256" t="str">
        <f>IF(D45=0,"","計")</f>
        <v/>
      </c>
      <c r="D45" s="257">
        <f>SUBTOTAL(9,D6:D44)</f>
        <v>0</v>
      </c>
      <c r="E45" s="258">
        <f>SUM(E6:E44)</f>
        <v>0</v>
      </c>
      <c r="F45" s="254"/>
      <c r="G45" s="256" t="str">
        <f>IF(H45=0,"","計")</f>
        <v/>
      </c>
      <c r="H45" s="257">
        <f>SUBTOTAL(9,H6:H44)</f>
        <v>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3045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700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668</v>
      </c>
      <c r="B49" s="266"/>
      <c r="C49" s="248" t="s">
        <v>579</v>
      </c>
      <c r="D49" s="249" t="s">
        <v>579</v>
      </c>
      <c r="E49" s="250" t="s">
        <v>579</v>
      </c>
      <c r="F49" s="347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1675</v>
      </c>
      <c r="O49" s="248" t="s">
        <v>2413</v>
      </c>
      <c r="P49" s="267">
        <v>1535</v>
      </c>
      <c r="Q49" s="250">
        <v>0</v>
      </c>
      <c r="R49" s="347" t="s">
        <v>1674</v>
      </c>
      <c r="S49" s="248" t="s">
        <v>2459</v>
      </c>
      <c r="T49" s="267">
        <v>340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60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/>
      <c r="O50" s="248" t="s">
        <v>579</v>
      </c>
      <c r="P50" s="267" t="s">
        <v>579</v>
      </c>
      <c r="Q50" s="250" t="s">
        <v>579</v>
      </c>
      <c r="R50" s="347"/>
      <c r="S50" s="248" t="s">
        <v>579</v>
      </c>
      <c r="T50" s="267" t="s">
        <v>579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266"/>
      <c r="O51" s="248" t="s">
        <v>579</v>
      </c>
      <c r="P51" s="267" t="s">
        <v>579</v>
      </c>
      <c r="Q51" s="250" t="s">
        <v>579</v>
      </c>
      <c r="R51" s="266"/>
      <c r="S51" s="248" t="s">
        <v>579</v>
      </c>
      <c r="T51" s="267" t="s">
        <v>579</v>
      </c>
      <c r="U51" s="250">
        <v>0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266"/>
      <c r="O52" s="248" t="s">
        <v>579</v>
      </c>
      <c r="P52" s="267" t="s">
        <v>579</v>
      </c>
      <c r="Q52" s="250">
        <v>0</v>
      </c>
      <c r="R52" s="266"/>
      <c r="S52" s="248" t="s">
        <v>579</v>
      </c>
      <c r="T52" s="267" t="s">
        <v>579</v>
      </c>
      <c r="U52" s="250" t="s">
        <v>579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 t="s">
        <v>579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1875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1535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340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237"/>
      <c r="C77" s="505"/>
      <c r="D77" s="506"/>
      <c r="E77" s="507"/>
      <c r="F77" s="238"/>
      <c r="G77" s="505"/>
      <c r="H77" s="506"/>
      <c r="I77" s="507"/>
      <c r="J77" s="238"/>
      <c r="K77" s="505"/>
      <c r="L77" s="506"/>
      <c r="M77" s="507"/>
      <c r="N77" s="238"/>
      <c r="O77" s="505"/>
      <c r="P77" s="506"/>
      <c r="Q77" s="507"/>
      <c r="R77" s="238"/>
      <c r="S77" s="505"/>
      <c r="T77" s="506"/>
      <c r="U77" s="507"/>
      <c r="V77" s="238"/>
      <c r="W77" s="505"/>
      <c r="X77" s="506"/>
      <c r="Y77" s="507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246"/>
      <c r="B79" s="266"/>
      <c r="C79" s="248" t="s">
        <v>579</v>
      </c>
      <c r="D79" s="267" t="s">
        <v>579</v>
      </c>
      <c r="E79" s="250"/>
      <c r="F79" s="266"/>
      <c r="G79" s="248" t="s">
        <v>579</v>
      </c>
      <c r="H79" s="267" t="s">
        <v>579</v>
      </c>
      <c r="I79" s="250"/>
      <c r="J79" s="266"/>
      <c r="K79" s="248" t="s">
        <v>579</v>
      </c>
      <c r="L79" s="267" t="s">
        <v>579</v>
      </c>
      <c r="M79" s="250"/>
      <c r="N79" s="266"/>
      <c r="O79" s="248" t="s">
        <v>579</v>
      </c>
      <c r="P79" s="267" t="s">
        <v>579</v>
      </c>
      <c r="Q79" s="250"/>
      <c r="R79" s="266"/>
      <c r="S79" s="248" t="s">
        <v>579</v>
      </c>
      <c r="T79" s="267" t="s">
        <v>579</v>
      </c>
      <c r="U79" s="250"/>
      <c r="V79" s="266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08"/>
      <c r="B80" s="266"/>
      <c r="C80" s="248" t="s">
        <v>579</v>
      </c>
      <c r="D80" s="267" t="s">
        <v>579</v>
      </c>
      <c r="E80" s="250"/>
      <c r="F80" s="266"/>
      <c r="G80" s="248" t="s">
        <v>579</v>
      </c>
      <c r="H80" s="267" t="s">
        <v>579</v>
      </c>
      <c r="I80" s="250"/>
      <c r="J80" s="266"/>
      <c r="K80" s="248" t="s">
        <v>579</v>
      </c>
      <c r="L80" s="267" t="s">
        <v>579</v>
      </c>
      <c r="M80" s="250"/>
      <c r="N80" s="266"/>
      <c r="O80" s="248" t="s">
        <v>579</v>
      </c>
      <c r="P80" s="267" t="s">
        <v>579</v>
      </c>
      <c r="Q80" s="250"/>
      <c r="R80" s="266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08"/>
      <c r="B81" s="266"/>
      <c r="C81" s="248" t="s">
        <v>579</v>
      </c>
      <c r="D81" s="267" t="s">
        <v>579</v>
      </c>
      <c r="E81" s="250"/>
      <c r="F81" s="266"/>
      <c r="G81" s="248" t="s">
        <v>579</v>
      </c>
      <c r="H81" s="267" t="s">
        <v>579</v>
      </c>
      <c r="I81" s="250"/>
      <c r="J81" s="266"/>
      <c r="K81" s="248" t="s">
        <v>579</v>
      </c>
      <c r="L81" s="267" t="s">
        <v>579</v>
      </c>
      <c r="M81" s="250"/>
      <c r="N81" s="266"/>
      <c r="O81" s="248" t="s">
        <v>579</v>
      </c>
      <c r="P81" s="267" t="s">
        <v>579</v>
      </c>
      <c r="Q81" s="250"/>
      <c r="R81" s="266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08"/>
      <c r="B82" s="266"/>
      <c r="C82" s="248" t="s">
        <v>579</v>
      </c>
      <c r="D82" s="267" t="s">
        <v>579</v>
      </c>
      <c r="E82" s="250"/>
      <c r="F82" s="266"/>
      <c r="G82" s="248" t="s">
        <v>579</v>
      </c>
      <c r="H82" s="267" t="s">
        <v>579</v>
      </c>
      <c r="I82" s="250"/>
      <c r="J82" s="266"/>
      <c r="K82" s="248" t="s">
        <v>579</v>
      </c>
      <c r="L82" s="267" t="s">
        <v>579</v>
      </c>
      <c r="M82" s="250"/>
      <c r="N82" s="266"/>
      <c r="O82" s="248" t="s">
        <v>579</v>
      </c>
      <c r="P82" s="267" t="s">
        <v>579</v>
      </c>
      <c r="Q82" s="250"/>
      <c r="R82" s="266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08"/>
      <c r="B83" s="266"/>
      <c r="C83" s="248" t="s">
        <v>579</v>
      </c>
      <c r="D83" s="267" t="s">
        <v>579</v>
      </c>
      <c r="E83" s="250"/>
      <c r="F83" s="266"/>
      <c r="G83" s="248" t="s">
        <v>579</v>
      </c>
      <c r="H83" s="267" t="s">
        <v>579</v>
      </c>
      <c r="I83" s="250"/>
      <c r="J83" s="266"/>
      <c r="K83" s="248" t="s">
        <v>579</v>
      </c>
      <c r="L83" s="267" t="s">
        <v>579</v>
      </c>
      <c r="M83" s="250"/>
      <c r="N83" s="266"/>
      <c r="O83" s="248" t="s">
        <v>579</v>
      </c>
      <c r="P83" s="267" t="s">
        <v>579</v>
      </c>
      <c r="Q83" s="250"/>
      <c r="R83" s="266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08"/>
      <c r="B84" s="266"/>
      <c r="C84" s="248" t="s">
        <v>579</v>
      </c>
      <c r="D84" s="267" t="s">
        <v>579</v>
      </c>
      <c r="E84" s="250"/>
      <c r="F84" s="266"/>
      <c r="G84" s="248" t="s">
        <v>579</v>
      </c>
      <c r="H84" s="267" t="s">
        <v>579</v>
      </c>
      <c r="I84" s="250"/>
      <c r="J84" s="266"/>
      <c r="K84" s="248" t="s">
        <v>579</v>
      </c>
      <c r="L84" s="267" t="s">
        <v>579</v>
      </c>
      <c r="M84" s="250"/>
      <c r="N84" s="266"/>
      <c r="O84" s="248" t="s">
        <v>579</v>
      </c>
      <c r="P84" s="267" t="s">
        <v>579</v>
      </c>
      <c r="Q84" s="250"/>
      <c r="R84" s="266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08"/>
      <c r="B85" s="266"/>
      <c r="C85" s="270" t="s">
        <v>579</v>
      </c>
      <c r="D85" s="271" t="s">
        <v>579</v>
      </c>
      <c r="E85" s="250"/>
      <c r="F85" s="266"/>
      <c r="G85" s="270" t="s">
        <v>579</v>
      </c>
      <c r="H85" s="271" t="s">
        <v>579</v>
      </c>
      <c r="I85" s="250"/>
      <c r="J85" s="266"/>
      <c r="K85" s="270" t="s">
        <v>579</v>
      </c>
      <c r="L85" s="271" t="s">
        <v>579</v>
      </c>
      <c r="M85" s="250"/>
      <c r="N85" s="266"/>
      <c r="O85" s="270" t="s">
        <v>579</v>
      </c>
      <c r="P85" s="271" t="s">
        <v>579</v>
      </c>
      <c r="Q85" s="250"/>
      <c r="R85" s="266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08"/>
      <c r="B86" s="266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66"/>
      <c r="K86" s="270" t="s">
        <v>579</v>
      </c>
      <c r="L86" s="271" t="s">
        <v>579</v>
      </c>
      <c r="M86" s="250"/>
      <c r="N86" s="266"/>
      <c r="O86" s="270" t="s">
        <v>579</v>
      </c>
      <c r="P86" s="271" t="s">
        <v>579</v>
      </c>
      <c r="Q86" s="250"/>
      <c r="R86" s="266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76" customFormat="1" ht="12.75" hidden="1" customHeight="1">
      <c r="A87" s="508"/>
      <c r="B87" s="266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66"/>
      <c r="O87" s="270" t="s">
        <v>579</v>
      </c>
      <c r="P87" s="271" t="s">
        <v>579</v>
      </c>
      <c r="Q87" s="250"/>
      <c r="R87" s="266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66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66"/>
      <c r="O88" s="270" t="s">
        <v>579</v>
      </c>
      <c r="P88" s="271" t="s">
        <v>579</v>
      </c>
      <c r="Q88" s="250"/>
      <c r="R88" s="266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66"/>
      <c r="O89" s="270" t="s">
        <v>579</v>
      </c>
      <c r="P89" s="271" t="s">
        <v>579</v>
      </c>
      <c r="Q89" s="250"/>
      <c r="R89" s="266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237"/>
      <c r="C97" s="505"/>
      <c r="D97" s="506"/>
      <c r="E97" s="507"/>
      <c r="F97" s="238"/>
      <c r="G97" s="505"/>
      <c r="H97" s="506"/>
      <c r="I97" s="507"/>
      <c r="J97" s="238"/>
      <c r="K97" s="505"/>
      <c r="L97" s="506"/>
      <c r="M97" s="507"/>
      <c r="N97" s="238"/>
      <c r="O97" s="505"/>
      <c r="P97" s="506"/>
      <c r="Q97" s="507"/>
      <c r="R97" s="238"/>
      <c r="S97" s="505"/>
      <c r="T97" s="506"/>
      <c r="U97" s="507"/>
      <c r="V97" s="238"/>
      <c r="W97" s="505"/>
      <c r="X97" s="506"/>
      <c r="Y97" s="507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246"/>
      <c r="B99" s="266"/>
      <c r="C99" s="248" t="s">
        <v>579</v>
      </c>
      <c r="D99" s="267" t="s">
        <v>579</v>
      </c>
      <c r="E99" s="250"/>
      <c r="F99" s="266"/>
      <c r="G99" s="248" t="s">
        <v>579</v>
      </c>
      <c r="H99" s="267" t="s">
        <v>579</v>
      </c>
      <c r="I99" s="250"/>
      <c r="J99" s="266"/>
      <c r="K99" s="248" t="s">
        <v>579</v>
      </c>
      <c r="L99" s="267" t="s">
        <v>579</v>
      </c>
      <c r="M99" s="250"/>
      <c r="N99" s="266"/>
      <c r="O99" s="248" t="s">
        <v>579</v>
      </c>
      <c r="P99" s="267" t="s">
        <v>579</v>
      </c>
      <c r="Q99" s="250"/>
      <c r="R99" s="266"/>
      <c r="S99" s="248" t="s">
        <v>579</v>
      </c>
      <c r="T99" s="267" t="s">
        <v>579</v>
      </c>
      <c r="U99" s="250"/>
      <c r="V99" s="266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08"/>
      <c r="B100" s="266"/>
      <c r="C100" s="248" t="s">
        <v>579</v>
      </c>
      <c r="D100" s="267" t="s">
        <v>579</v>
      </c>
      <c r="E100" s="250"/>
      <c r="F100" s="266"/>
      <c r="G100" s="248" t="s">
        <v>579</v>
      </c>
      <c r="H100" s="267" t="s">
        <v>579</v>
      </c>
      <c r="I100" s="250"/>
      <c r="J100" s="266"/>
      <c r="K100" s="248" t="s">
        <v>579</v>
      </c>
      <c r="L100" s="267" t="s">
        <v>579</v>
      </c>
      <c r="M100" s="250"/>
      <c r="N100" s="266"/>
      <c r="O100" s="248" t="s">
        <v>579</v>
      </c>
      <c r="P100" s="267" t="s">
        <v>579</v>
      </c>
      <c r="Q100" s="250"/>
      <c r="R100" s="266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08"/>
      <c r="B101" s="266"/>
      <c r="C101" s="248" t="s">
        <v>579</v>
      </c>
      <c r="D101" s="267" t="s">
        <v>579</v>
      </c>
      <c r="E101" s="250"/>
      <c r="F101" s="266"/>
      <c r="G101" s="248" t="s">
        <v>579</v>
      </c>
      <c r="H101" s="267" t="s">
        <v>579</v>
      </c>
      <c r="I101" s="250"/>
      <c r="J101" s="266"/>
      <c r="K101" s="248" t="s">
        <v>579</v>
      </c>
      <c r="L101" s="267" t="s">
        <v>579</v>
      </c>
      <c r="M101" s="250"/>
      <c r="N101" s="266"/>
      <c r="O101" s="248" t="s">
        <v>579</v>
      </c>
      <c r="P101" s="267" t="s">
        <v>579</v>
      </c>
      <c r="Q101" s="250"/>
      <c r="R101" s="266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/>
      <c r="F102" s="266"/>
      <c r="G102" s="248" t="s">
        <v>579</v>
      </c>
      <c r="H102" s="267" t="s">
        <v>579</v>
      </c>
      <c r="I102" s="250"/>
      <c r="J102" s="266"/>
      <c r="K102" s="248" t="s">
        <v>579</v>
      </c>
      <c r="L102" s="267" t="s">
        <v>579</v>
      </c>
      <c r="M102" s="250"/>
      <c r="N102" s="266"/>
      <c r="O102" s="248" t="s">
        <v>579</v>
      </c>
      <c r="P102" s="267" t="s">
        <v>579</v>
      </c>
      <c r="Q102" s="250"/>
      <c r="R102" s="266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66"/>
      <c r="K103" s="248" t="s">
        <v>579</v>
      </c>
      <c r="L103" s="267" t="s">
        <v>579</v>
      </c>
      <c r="M103" s="250"/>
      <c r="N103" s="266"/>
      <c r="O103" s="248" t="s">
        <v>579</v>
      </c>
      <c r="P103" s="267" t="s">
        <v>579</v>
      </c>
      <c r="Q103" s="250"/>
      <c r="R103" s="266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66"/>
      <c r="O104" s="248" t="s">
        <v>579</v>
      </c>
      <c r="P104" s="267" t="s">
        <v>579</v>
      </c>
      <c r="Q104" s="250"/>
      <c r="R104" s="266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08"/>
      <c r="B105" s="266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66"/>
      <c r="O105" s="248" t="s">
        <v>579</v>
      </c>
      <c r="P105" s="267" t="s">
        <v>579</v>
      </c>
      <c r="Q105" s="250"/>
      <c r="R105" s="266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66"/>
      <c r="O106" s="248" t="s">
        <v>579</v>
      </c>
      <c r="P106" s="267" t="s">
        <v>579</v>
      </c>
      <c r="Q106" s="250"/>
      <c r="R106" s="266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5620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MOKUJI!J24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川上郡読売</v>
      </c>
      <c r="C151" s="310"/>
      <c r="D151" s="310"/>
      <c r="E151" s="310"/>
      <c r="F151" s="309" t="str">
        <f>IF(G4="","",CONCATENATE($A7,G4))</f>
        <v>川上郡朝日</v>
      </c>
      <c r="G151" s="310"/>
      <c r="H151" s="310"/>
      <c r="I151" s="310"/>
      <c r="J151" s="309" t="str">
        <f>IF(K4="","",CONCATENATE($A7,K4))</f>
        <v>川上郡毎日</v>
      </c>
      <c r="K151" s="310"/>
      <c r="L151" s="310"/>
      <c r="M151" s="310"/>
      <c r="N151" s="309" t="str">
        <f>IF(O4="","",CONCATENATE($A7,O4))</f>
        <v>川上郡北海道</v>
      </c>
      <c r="O151" s="310"/>
      <c r="P151" s="310"/>
      <c r="Q151" s="310"/>
      <c r="R151" s="309" t="str">
        <f>IF(S4="","",CONCATENATE($A7,S4))</f>
        <v>川上郡釧路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白糠郡読売</v>
      </c>
      <c r="C153" s="313"/>
      <c r="D153" s="313"/>
      <c r="E153" s="313"/>
      <c r="F153" s="312" t="str">
        <f>IF(G47="","",CONCATENATE($A50,G47))</f>
        <v>白糠郡朝日</v>
      </c>
      <c r="G153" s="313"/>
      <c r="H153" s="313"/>
      <c r="I153" s="313"/>
      <c r="J153" s="312" t="str">
        <f>IF(K47="","",CONCATENATE($A50,K47))</f>
        <v>白糠郡毎日</v>
      </c>
      <c r="K153" s="313"/>
      <c r="L153" s="313"/>
      <c r="M153" s="313"/>
      <c r="N153" s="312" t="str">
        <f>IF(O47="","",CONCATENATE($A50,O47))</f>
        <v>白糠郡北海道</v>
      </c>
      <c r="O153" s="313"/>
      <c r="P153" s="313"/>
      <c r="Q153" s="313"/>
      <c r="R153" s="312" t="str">
        <f>IF(S47="","",CONCATENATE($A50,S47))</f>
        <v>白糠郡釧路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K77:M77"/>
    <mergeCell ref="K47:M47"/>
    <mergeCell ref="J135:M135"/>
    <mergeCell ref="V136:Y136"/>
    <mergeCell ref="N135:Q135"/>
    <mergeCell ref="R135:U135"/>
    <mergeCell ref="V135:Y135"/>
    <mergeCell ref="W77:Y77"/>
    <mergeCell ref="R117:U134"/>
    <mergeCell ref="N117:Q134"/>
    <mergeCell ref="O77:Q77"/>
    <mergeCell ref="O97:Q97"/>
    <mergeCell ref="V117:Y134"/>
    <mergeCell ref="S77:U77"/>
    <mergeCell ref="W97:Y97"/>
    <mergeCell ref="S97:U97"/>
    <mergeCell ref="O4:Q4"/>
    <mergeCell ref="K4:M4"/>
    <mergeCell ref="W4:Y4"/>
    <mergeCell ref="O47:Q47"/>
    <mergeCell ref="S47:U47"/>
    <mergeCell ref="W47:Y47"/>
    <mergeCell ref="S4:U4"/>
    <mergeCell ref="J1:M1"/>
    <mergeCell ref="R2:X2"/>
    <mergeCell ref="N1:O1"/>
    <mergeCell ref="Q1:R1"/>
    <mergeCell ref="L2:M2"/>
    <mergeCell ref="S1:T1"/>
    <mergeCell ref="U1:V1"/>
    <mergeCell ref="W1:X1"/>
    <mergeCell ref="P2:Q2"/>
    <mergeCell ref="J2:K2"/>
    <mergeCell ref="N2:O2"/>
    <mergeCell ref="A80:A87"/>
    <mergeCell ref="A117:A124"/>
    <mergeCell ref="A2:B2"/>
    <mergeCell ref="H1:I1"/>
    <mergeCell ref="H2:I2"/>
    <mergeCell ref="A1:B1"/>
    <mergeCell ref="C4:E4"/>
    <mergeCell ref="C1:G1"/>
    <mergeCell ref="G4:I4"/>
    <mergeCell ref="C2:G2"/>
    <mergeCell ref="A7:A14"/>
    <mergeCell ref="A50:A57"/>
    <mergeCell ref="C77:E77"/>
    <mergeCell ref="G77:I77"/>
    <mergeCell ref="C47:E47"/>
    <mergeCell ref="G47:I47"/>
    <mergeCell ref="A100:A107"/>
    <mergeCell ref="G97:I97"/>
    <mergeCell ref="J117:M134"/>
    <mergeCell ref="K97:M97"/>
    <mergeCell ref="B135:E135"/>
    <mergeCell ref="F135:I135"/>
    <mergeCell ref="C97:E97"/>
    <mergeCell ref="F117:I134"/>
    <mergeCell ref="B117:E134"/>
  </mergeCells>
  <phoneticPr fontId="24"/>
  <hyperlinks>
    <hyperlink ref="A97" location="MOKUJI!R1C1" display="MOKUJI!R1C1" xr:uid="{00000000-0004-0000-3200-000000000000}"/>
    <hyperlink ref="A77" location="MOKUJI!R1C1" display="MOKUJI!R1C1" xr:uid="{00000000-0004-0000-3200-000001000000}"/>
    <hyperlink ref="A47" location="MOKUJI!R1C1" display="MOKUJI!R1C1" xr:uid="{00000000-0004-0000-3200-000002000000}"/>
    <hyperlink ref="A4" location="MOKUJI!R1C1" display="MOKUJI!R1C1" xr:uid="{00000000-0004-0000-32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191111111111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50</v>
      </c>
      <c r="Z2" s="398" t="s">
        <v>1879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>
        <v>14</v>
      </c>
      <c r="S4" s="505" t="s">
        <v>54</v>
      </c>
      <c r="T4" s="506"/>
      <c r="U4" s="507"/>
      <c r="V4" s="238"/>
      <c r="W4" s="505"/>
      <c r="X4" s="506"/>
      <c r="Y4" s="507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4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223</v>
      </c>
      <c r="B6" s="347" t="s">
        <v>1676</v>
      </c>
      <c r="C6" s="248" t="s">
        <v>440</v>
      </c>
      <c r="D6" s="249">
        <v>50</v>
      </c>
      <c r="E6" s="250">
        <v>0</v>
      </c>
      <c r="F6" s="347" t="s">
        <v>1677</v>
      </c>
      <c r="G6" s="248" t="s">
        <v>2694</v>
      </c>
      <c r="H6" s="249">
        <v>40</v>
      </c>
      <c r="I6" s="250">
        <v>0</v>
      </c>
      <c r="J6" s="347"/>
      <c r="K6" s="248" t="s">
        <v>579</v>
      </c>
      <c r="L6" s="249" t="s">
        <v>579</v>
      </c>
      <c r="M6" s="250" t="s">
        <v>579</v>
      </c>
      <c r="N6" s="348" t="s">
        <v>1678</v>
      </c>
      <c r="O6" s="248" t="s">
        <v>2033</v>
      </c>
      <c r="P6" s="249">
        <v>140</v>
      </c>
      <c r="Q6" s="250">
        <v>0</v>
      </c>
      <c r="R6" s="348" t="s">
        <v>1679</v>
      </c>
      <c r="S6" s="248" t="s">
        <v>524</v>
      </c>
      <c r="T6" s="249">
        <v>920</v>
      </c>
      <c r="U6" s="250">
        <v>0</v>
      </c>
      <c r="V6" s="247"/>
      <c r="W6" s="248"/>
      <c r="X6" s="249" t="s">
        <v>579</v>
      </c>
      <c r="Y6" s="250" t="s">
        <v>579</v>
      </c>
    </row>
    <row r="7" spans="1:26" s="252" customFormat="1" ht="12.75" customHeight="1">
      <c r="A7" s="508" t="s">
        <v>61</v>
      </c>
      <c r="B7" s="266"/>
      <c r="C7" s="248" t="s">
        <v>579</v>
      </c>
      <c r="D7" s="249" t="s">
        <v>579</v>
      </c>
      <c r="E7" s="250">
        <v>0</v>
      </c>
      <c r="F7" s="266"/>
      <c r="G7" s="248" t="s">
        <v>579</v>
      </c>
      <c r="H7" s="249" t="s">
        <v>579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347" t="s">
        <v>1680</v>
      </c>
      <c r="O7" s="248" t="s">
        <v>2034</v>
      </c>
      <c r="P7" s="249">
        <v>185</v>
      </c>
      <c r="Q7" s="250">
        <v>0</v>
      </c>
      <c r="R7" s="266"/>
      <c r="S7" s="248" t="s">
        <v>579</v>
      </c>
      <c r="T7" s="249" t="s">
        <v>579</v>
      </c>
      <c r="U7" s="250">
        <v>0</v>
      </c>
      <c r="V7" s="251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/>
      <c r="C8" s="248" t="s">
        <v>579</v>
      </c>
      <c r="D8" s="249" t="s">
        <v>579</v>
      </c>
      <c r="E8" s="250">
        <v>0</v>
      </c>
      <c r="F8" s="266"/>
      <c r="G8" s="248" t="s">
        <v>579</v>
      </c>
      <c r="H8" s="249" t="s">
        <v>579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347" t="s">
        <v>1681</v>
      </c>
      <c r="O8" s="248" t="s">
        <v>2035</v>
      </c>
      <c r="P8" s="249">
        <v>2305</v>
      </c>
      <c r="Q8" s="250">
        <v>0</v>
      </c>
      <c r="R8" s="266"/>
      <c r="S8" s="248" t="s">
        <v>579</v>
      </c>
      <c r="T8" s="249" t="s">
        <v>579</v>
      </c>
      <c r="U8" s="250">
        <v>0</v>
      </c>
      <c r="V8" s="251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/>
      <c r="C9" s="248" t="s">
        <v>579</v>
      </c>
      <c r="D9" s="249" t="s">
        <v>579</v>
      </c>
      <c r="E9" s="250" t="s">
        <v>579</v>
      </c>
      <c r="F9" s="266"/>
      <c r="G9" s="248" t="s">
        <v>579</v>
      </c>
      <c r="H9" s="249" t="s">
        <v>579</v>
      </c>
      <c r="I9" s="250" t="s">
        <v>579</v>
      </c>
      <c r="J9" s="266"/>
      <c r="K9" s="248" t="s">
        <v>579</v>
      </c>
      <c r="L9" s="249" t="s">
        <v>579</v>
      </c>
      <c r="M9" s="250" t="s">
        <v>579</v>
      </c>
      <c r="N9" s="347" t="s">
        <v>1682</v>
      </c>
      <c r="O9" s="248" t="s">
        <v>2036</v>
      </c>
      <c r="P9" s="249">
        <v>2360</v>
      </c>
      <c r="Q9" s="250">
        <v>0</v>
      </c>
      <c r="R9" s="266"/>
      <c r="S9" s="248" t="s">
        <v>579</v>
      </c>
      <c r="T9" s="249" t="s">
        <v>579</v>
      </c>
      <c r="U9" s="250">
        <v>0</v>
      </c>
      <c r="V9" s="251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/>
      <c r="C10" s="248" t="s">
        <v>579</v>
      </c>
      <c r="D10" s="249" t="s">
        <v>579</v>
      </c>
      <c r="E10" s="250" t="s">
        <v>579</v>
      </c>
      <c r="F10" s="266"/>
      <c r="G10" s="248" t="s">
        <v>579</v>
      </c>
      <c r="H10" s="249" t="s">
        <v>579</v>
      </c>
      <c r="I10" s="250" t="s">
        <v>579</v>
      </c>
      <c r="J10" s="266"/>
      <c r="K10" s="248" t="s">
        <v>579</v>
      </c>
      <c r="L10" s="249" t="s">
        <v>579</v>
      </c>
      <c r="M10" s="250" t="s">
        <v>579</v>
      </c>
      <c r="N10" s="347" t="s">
        <v>1683</v>
      </c>
      <c r="O10" s="248" t="s">
        <v>2037</v>
      </c>
      <c r="P10" s="249">
        <v>135</v>
      </c>
      <c r="Q10" s="250">
        <v>0</v>
      </c>
      <c r="R10" s="266"/>
      <c r="S10" s="248" t="s">
        <v>579</v>
      </c>
      <c r="T10" s="249" t="s">
        <v>579</v>
      </c>
      <c r="U10" s="250" t="s">
        <v>579</v>
      </c>
      <c r="V10" s="251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/>
      <c r="C11" s="248" t="s">
        <v>579</v>
      </c>
      <c r="D11" s="249" t="s">
        <v>579</v>
      </c>
      <c r="E11" s="250" t="s">
        <v>579</v>
      </c>
      <c r="F11" s="266"/>
      <c r="G11" s="248" t="s">
        <v>579</v>
      </c>
      <c r="H11" s="249" t="s">
        <v>579</v>
      </c>
      <c r="I11" s="250" t="s">
        <v>579</v>
      </c>
      <c r="J11" s="266"/>
      <c r="K11" s="248" t="s">
        <v>579</v>
      </c>
      <c r="L11" s="249" t="s">
        <v>579</v>
      </c>
      <c r="M11" s="250" t="s">
        <v>579</v>
      </c>
      <c r="N11" s="347"/>
      <c r="O11" s="248" t="s">
        <v>579</v>
      </c>
      <c r="P11" s="249" t="s">
        <v>579</v>
      </c>
      <c r="Q11" s="250" t="s">
        <v>579</v>
      </c>
      <c r="R11" s="266"/>
      <c r="S11" s="248" t="s">
        <v>579</v>
      </c>
      <c r="T11" s="249" t="s">
        <v>579</v>
      </c>
      <c r="U11" s="250" t="s">
        <v>579</v>
      </c>
      <c r="V11" s="251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/>
      <c r="C12" s="248" t="s">
        <v>579</v>
      </c>
      <c r="D12" s="249" t="s">
        <v>579</v>
      </c>
      <c r="E12" s="250" t="s">
        <v>579</v>
      </c>
      <c r="F12" s="266"/>
      <c r="G12" s="248" t="s">
        <v>579</v>
      </c>
      <c r="H12" s="249" t="s">
        <v>579</v>
      </c>
      <c r="I12" s="250" t="s">
        <v>579</v>
      </c>
      <c r="J12" s="266"/>
      <c r="K12" s="248" t="s">
        <v>579</v>
      </c>
      <c r="L12" s="249" t="s">
        <v>579</v>
      </c>
      <c r="M12" s="250" t="s">
        <v>579</v>
      </c>
      <c r="N12" s="266"/>
      <c r="O12" s="248" t="s">
        <v>579</v>
      </c>
      <c r="P12" s="249" t="s">
        <v>579</v>
      </c>
      <c r="Q12" s="250">
        <v>0</v>
      </c>
      <c r="R12" s="266"/>
      <c r="S12" s="248" t="s">
        <v>579</v>
      </c>
      <c r="T12" s="249" t="s">
        <v>579</v>
      </c>
      <c r="U12" s="250" t="s">
        <v>579</v>
      </c>
      <c r="V12" s="251"/>
      <c r="W12" s="248" t="s">
        <v>579</v>
      </c>
      <c r="X12" s="249" t="s">
        <v>579</v>
      </c>
      <c r="Y12" s="250" t="s">
        <v>579</v>
      </c>
    </row>
    <row r="13" spans="1:26" s="252" customFormat="1" ht="12.75" hidden="1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/>
      <c r="O13" s="248" t="s">
        <v>579</v>
      </c>
      <c r="P13" s="249" t="s">
        <v>579</v>
      </c>
      <c r="Q13" s="250" t="s">
        <v>579</v>
      </c>
      <c r="R13" s="266"/>
      <c r="S13" s="248" t="s">
        <v>579</v>
      </c>
      <c r="T13" s="249" t="s">
        <v>579</v>
      </c>
      <c r="U13" s="250" t="s">
        <v>579</v>
      </c>
      <c r="V13" s="251"/>
      <c r="W13" s="248" t="s">
        <v>579</v>
      </c>
      <c r="X13" s="249" t="s">
        <v>579</v>
      </c>
      <c r="Y13" s="250" t="s">
        <v>579</v>
      </c>
    </row>
    <row r="14" spans="1:26" s="252" customFormat="1" ht="12.75" hidden="1" customHeight="1">
      <c r="A14" s="508"/>
      <c r="B14" s="266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/>
      <c r="O14" s="248" t="s">
        <v>579</v>
      </c>
      <c r="P14" s="249" t="s">
        <v>579</v>
      </c>
      <c r="Q14" s="250" t="s">
        <v>579</v>
      </c>
      <c r="R14" s="266"/>
      <c r="S14" s="248" t="s">
        <v>579</v>
      </c>
      <c r="T14" s="249" t="s">
        <v>579</v>
      </c>
      <c r="U14" s="250" t="s">
        <v>579</v>
      </c>
      <c r="V14" s="251"/>
      <c r="W14" s="248" t="s">
        <v>579</v>
      </c>
      <c r="X14" s="249" t="s">
        <v>579</v>
      </c>
      <c r="Y14" s="250" t="s">
        <v>579</v>
      </c>
    </row>
    <row r="15" spans="1:26" s="252" customFormat="1" ht="12.75" hidden="1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/>
      <c r="O15" s="248" t="s">
        <v>579</v>
      </c>
      <c r="P15" s="249" t="s">
        <v>579</v>
      </c>
      <c r="Q15" s="250" t="s">
        <v>579</v>
      </c>
      <c r="R15" s="266"/>
      <c r="S15" s="248" t="s">
        <v>579</v>
      </c>
      <c r="T15" s="249" t="s">
        <v>579</v>
      </c>
      <c r="U15" s="250" t="s">
        <v>579</v>
      </c>
      <c r="V15" s="251"/>
      <c r="W15" s="248" t="s">
        <v>579</v>
      </c>
      <c r="X15" s="249" t="s">
        <v>579</v>
      </c>
      <c r="Y15" s="250" t="s">
        <v>579</v>
      </c>
    </row>
    <row r="16" spans="1:26" s="252" customFormat="1" ht="12.75" hidden="1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/>
      <c r="O16" s="248" t="s">
        <v>579</v>
      </c>
      <c r="P16" s="249" t="s">
        <v>579</v>
      </c>
      <c r="Q16" s="250" t="s">
        <v>579</v>
      </c>
      <c r="R16" s="266"/>
      <c r="S16" s="248" t="s">
        <v>579</v>
      </c>
      <c r="T16" s="249" t="s">
        <v>579</v>
      </c>
      <c r="U16" s="250" t="s">
        <v>579</v>
      </c>
      <c r="V16" s="251"/>
      <c r="W16" s="248" t="s">
        <v>579</v>
      </c>
      <c r="X16" s="249" t="s">
        <v>579</v>
      </c>
      <c r="Y16" s="250" t="s">
        <v>579</v>
      </c>
    </row>
    <row r="17" spans="1:25" s="252" customFormat="1" ht="12.75" hidden="1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6"/>
      <c r="S17" s="248" t="s">
        <v>579</v>
      </c>
      <c r="T17" s="249" t="s">
        <v>579</v>
      </c>
      <c r="U17" s="250" t="s">
        <v>579</v>
      </c>
      <c r="V17" s="251"/>
      <c r="W17" s="248" t="s">
        <v>579</v>
      </c>
      <c r="X17" s="249" t="s">
        <v>579</v>
      </c>
      <c r="Y17" s="250" t="s">
        <v>579</v>
      </c>
    </row>
    <row r="18" spans="1:25" s="252" customFormat="1" ht="12.75" hidden="1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54"/>
      <c r="S18" s="248" t="s">
        <v>579</v>
      </c>
      <c r="T18" s="249" t="s">
        <v>579</v>
      </c>
      <c r="U18" s="250" t="s">
        <v>579</v>
      </c>
      <c r="V18" s="251"/>
      <c r="W18" s="248" t="s">
        <v>579</v>
      </c>
      <c r="X18" s="249" t="s">
        <v>579</v>
      </c>
      <c r="Y18" s="250" t="s">
        <v>579</v>
      </c>
    </row>
    <row r="19" spans="1:25" s="252" customFormat="1" ht="12.75" hidden="1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54"/>
      <c r="S19" s="248" t="s">
        <v>579</v>
      </c>
      <c r="T19" s="249" t="s">
        <v>579</v>
      </c>
      <c r="U19" s="250" t="s">
        <v>579</v>
      </c>
      <c r="V19" s="251"/>
      <c r="W19" s="248" t="s">
        <v>579</v>
      </c>
      <c r="X19" s="249" t="s">
        <v>579</v>
      </c>
      <c r="Y19" s="250" t="s">
        <v>579</v>
      </c>
    </row>
    <row r="20" spans="1:25" s="252" customFormat="1" ht="12.75" hidden="1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54"/>
      <c r="S20" s="248" t="s">
        <v>579</v>
      </c>
      <c r="T20" s="249" t="s">
        <v>579</v>
      </c>
      <c r="U20" s="250" t="s">
        <v>579</v>
      </c>
      <c r="V20" s="251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54"/>
      <c r="S21" s="248" t="s">
        <v>579</v>
      </c>
      <c r="T21" s="249" t="s">
        <v>579</v>
      </c>
      <c r="U21" s="250" t="s">
        <v>579</v>
      </c>
      <c r="V21" s="251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54"/>
      <c r="S22" s="248" t="s">
        <v>579</v>
      </c>
      <c r="T22" s="249" t="s">
        <v>579</v>
      </c>
      <c r="U22" s="250" t="s">
        <v>579</v>
      </c>
      <c r="V22" s="251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54"/>
      <c r="S23" s="248" t="s">
        <v>579</v>
      </c>
      <c r="T23" s="249" t="s">
        <v>579</v>
      </c>
      <c r="U23" s="250" t="s">
        <v>579</v>
      </c>
      <c r="V23" s="251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54"/>
      <c r="S24" s="248" t="s">
        <v>579</v>
      </c>
      <c r="T24" s="249" t="s">
        <v>579</v>
      </c>
      <c r="U24" s="250" t="s">
        <v>579</v>
      </c>
      <c r="V24" s="251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54"/>
      <c r="S25" s="248" t="s">
        <v>579</v>
      </c>
      <c r="T25" s="249" t="s">
        <v>579</v>
      </c>
      <c r="U25" s="250" t="s">
        <v>579</v>
      </c>
      <c r="V25" s="251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51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51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51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51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51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51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51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51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51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51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51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51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51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51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51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51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51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51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51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77">
        <f>SUM(D45,H45,L45,P45,T45,X45)</f>
        <v>6135</v>
      </c>
      <c r="B45" s="254"/>
      <c r="C45" s="256" t="str">
        <f>IF(D45=0,"","計")</f>
        <v>計</v>
      </c>
      <c r="D45" s="257">
        <f>SUBTOTAL(9,D6:D44)</f>
        <v>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5125</v>
      </c>
      <c r="Q45" s="258">
        <f>SUM(Q6:Q44)</f>
        <v>0</v>
      </c>
      <c r="R45" s="254"/>
      <c r="S45" s="256" t="str">
        <f>IF(T45=0,"","計")</f>
        <v>計</v>
      </c>
      <c r="T45" s="257">
        <f>SUBTOTAL(9,T6:T44)</f>
        <v>920</v>
      </c>
      <c r="U45" s="258">
        <f>SUM(U6:U44)</f>
        <v>0</v>
      </c>
      <c r="V45" s="251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95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>
        <v>14</v>
      </c>
      <c r="S47" s="505" t="s">
        <v>54</v>
      </c>
      <c r="T47" s="506"/>
      <c r="U47" s="507"/>
      <c r="V47" s="238" t="s">
        <v>579</v>
      </c>
      <c r="W47" s="505"/>
      <c r="X47" s="506"/>
      <c r="Y47" s="507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246">
        <v>691</v>
      </c>
      <c r="B49" s="266"/>
      <c r="C49" s="248" t="s">
        <v>579</v>
      </c>
      <c r="D49" s="249" t="s">
        <v>579</v>
      </c>
      <c r="E49" s="250" t="s">
        <v>579</v>
      </c>
      <c r="F49" s="266"/>
      <c r="G49" s="248" t="s">
        <v>579</v>
      </c>
      <c r="H49" s="249" t="s">
        <v>579</v>
      </c>
      <c r="I49" s="250" t="s">
        <v>579</v>
      </c>
      <c r="J49" s="266"/>
      <c r="K49" s="248" t="s">
        <v>579</v>
      </c>
      <c r="L49" s="267" t="s">
        <v>579</v>
      </c>
      <c r="M49" s="250" t="s">
        <v>579</v>
      </c>
      <c r="N49" s="347" t="s">
        <v>1684</v>
      </c>
      <c r="O49" s="248" t="s">
        <v>2607</v>
      </c>
      <c r="P49" s="267">
        <v>1485</v>
      </c>
      <c r="Q49" s="250">
        <v>0</v>
      </c>
      <c r="R49" s="347" t="s">
        <v>1685</v>
      </c>
      <c r="S49" s="248" t="s">
        <v>441</v>
      </c>
      <c r="T49" s="267">
        <v>80</v>
      </c>
      <c r="U49" s="250">
        <v>0</v>
      </c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08" t="s">
        <v>62</v>
      </c>
      <c r="B50" s="266"/>
      <c r="C50" s="248" t="s">
        <v>579</v>
      </c>
      <c r="D50" s="249" t="s">
        <v>579</v>
      </c>
      <c r="E50" s="250" t="s">
        <v>579</v>
      </c>
      <c r="F50" s="266"/>
      <c r="G50" s="248" t="s">
        <v>579</v>
      </c>
      <c r="H50" s="249" t="s">
        <v>579</v>
      </c>
      <c r="I50" s="250" t="s">
        <v>579</v>
      </c>
      <c r="J50" s="266"/>
      <c r="K50" s="248" t="s">
        <v>579</v>
      </c>
      <c r="L50" s="267" t="s">
        <v>579</v>
      </c>
      <c r="M50" s="250" t="s">
        <v>579</v>
      </c>
      <c r="N50" s="347" t="s">
        <v>1686</v>
      </c>
      <c r="O50" s="248" t="s">
        <v>2020</v>
      </c>
      <c r="P50" s="267">
        <v>290</v>
      </c>
      <c r="Q50" s="250">
        <v>0</v>
      </c>
      <c r="R50" s="347" t="s">
        <v>1687</v>
      </c>
      <c r="S50" s="248" t="s">
        <v>442</v>
      </c>
      <c r="T50" s="267">
        <v>130</v>
      </c>
      <c r="U50" s="250">
        <v>0</v>
      </c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08"/>
      <c r="B51" s="266"/>
      <c r="C51" s="248" t="s">
        <v>579</v>
      </c>
      <c r="D51" s="249" t="s">
        <v>579</v>
      </c>
      <c r="E51" s="250" t="s">
        <v>579</v>
      </c>
      <c r="F51" s="266"/>
      <c r="G51" s="248" t="s">
        <v>579</v>
      </c>
      <c r="H51" s="249" t="s">
        <v>579</v>
      </c>
      <c r="I51" s="250" t="s">
        <v>579</v>
      </c>
      <c r="J51" s="266"/>
      <c r="K51" s="248" t="s">
        <v>579</v>
      </c>
      <c r="L51" s="267" t="s">
        <v>579</v>
      </c>
      <c r="M51" s="250" t="s">
        <v>579</v>
      </c>
      <c r="N51" s="347" t="s">
        <v>1690</v>
      </c>
      <c r="O51" s="248" t="s">
        <v>2038</v>
      </c>
      <c r="P51" s="267">
        <v>160</v>
      </c>
      <c r="Q51" s="250">
        <v>0</v>
      </c>
      <c r="R51" s="266"/>
      <c r="S51" s="248" t="s">
        <v>579</v>
      </c>
      <c r="T51" s="267" t="s">
        <v>579</v>
      </c>
      <c r="U51" s="250" t="s">
        <v>579</v>
      </c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08"/>
      <c r="B52" s="266"/>
      <c r="C52" s="248" t="s">
        <v>579</v>
      </c>
      <c r="D52" s="249" t="s">
        <v>579</v>
      </c>
      <c r="E52" s="250" t="s">
        <v>579</v>
      </c>
      <c r="F52" s="266"/>
      <c r="G52" s="248" t="s">
        <v>579</v>
      </c>
      <c r="H52" s="249" t="s">
        <v>579</v>
      </c>
      <c r="I52" s="250" t="s">
        <v>579</v>
      </c>
      <c r="J52" s="266"/>
      <c r="K52" s="248" t="s">
        <v>579</v>
      </c>
      <c r="L52" s="267" t="s">
        <v>579</v>
      </c>
      <c r="M52" s="250" t="s">
        <v>579</v>
      </c>
      <c r="N52" s="347" t="s">
        <v>1691</v>
      </c>
      <c r="O52" s="248" t="s">
        <v>2039</v>
      </c>
      <c r="P52" s="267">
        <v>305</v>
      </c>
      <c r="Q52" s="250">
        <v>0</v>
      </c>
      <c r="R52" s="266"/>
      <c r="S52" s="248" t="s">
        <v>579</v>
      </c>
      <c r="T52" s="267" t="s">
        <v>579</v>
      </c>
      <c r="U52" s="250">
        <v>0</v>
      </c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08"/>
      <c r="B53" s="266"/>
      <c r="C53" s="248" t="s">
        <v>579</v>
      </c>
      <c r="D53" s="249" t="s">
        <v>579</v>
      </c>
      <c r="E53" s="250" t="s">
        <v>579</v>
      </c>
      <c r="F53" s="266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347"/>
      <c r="O53" s="248" t="s">
        <v>579</v>
      </c>
      <c r="P53" s="267" t="s">
        <v>579</v>
      </c>
      <c r="Q53" s="250" t="s">
        <v>579</v>
      </c>
      <c r="R53" s="266"/>
      <c r="S53" s="248" t="s">
        <v>579</v>
      </c>
      <c r="T53" s="267" t="s">
        <v>579</v>
      </c>
      <c r="U53" s="250" t="s">
        <v>579</v>
      </c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08"/>
      <c r="B54" s="266"/>
      <c r="C54" s="248" t="s">
        <v>579</v>
      </c>
      <c r="D54" s="249" t="s">
        <v>579</v>
      </c>
      <c r="E54" s="250" t="s">
        <v>579</v>
      </c>
      <c r="F54" s="266"/>
      <c r="G54" s="248" t="s">
        <v>579</v>
      </c>
      <c r="H54" s="249" t="s">
        <v>579</v>
      </c>
      <c r="I54" s="250" t="s">
        <v>579</v>
      </c>
      <c r="J54" s="266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6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hidden="1" customHeight="1">
      <c r="A55" s="508"/>
      <c r="B55" s="266"/>
      <c r="C55" s="248" t="s">
        <v>579</v>
      </c>
      <c r="D55" s="249" t="s">
        <v>579</v>
      </c>
      <c r="E55" s="250" t="s">
        <v>579</v>
      </c>
      <c r="F55" s="266"/>
      <c r="G55" s="248" t="s">
        <v>579</v>
      </c>
      <c r="H55" s="249" t="s">
        <v>579</v>
      </c>
      <c r="I55" s="250" t="s">
        <v>579</v>
      </c>
      <c r="J55" s="266"/>
      <c r="K55" s="270" t="s">
        <v>579</v>
      </c>
      <c r="L55" s="271" t="s">
        <v>579</v>
      </c>
      <c r="M55" s="250" t="s">
        <v>579</v>
      </c>
      <c r="N55" s="266"/>
      <c r="O55" s="270" t="s">
        <v>579</v>
      </c>
      <c r="P55" s="271" t="s">
        <v>579</v>
      </c>
      <c r="Q55" s="250" t="s">
        <v>579</v>
      </c>
      <c r="R55" s="266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hidden="1" customHeight="1">
      <c r="A56" s="508"/>
      <c r="B56" s="266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66"/>
      <c r="K56" s="270" t="s">
        <v>579</v>
      </c>
      <c r="L56" s="271" t="s">
        <v>579</v>
      </c>
      <c r="M56" s="250" t="s">
        <v>579</v>
      </c>
      <c r="N56" s="266"/>
      <c r="O56" s="270" t="s">
        <v>579</v>
      </c>
      <c r="P56" s="271" t="s">
        <v>579</v>
      </c>
      <c r="Q56" s="250" t="s">
        <v>579</v>
      </c>
      <c r="R56" s="266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hidden="1" customHeight="1">
      <c r="A57" s="508"/>
      <c r="B57" s="266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6"/>
      <c r="O57" s="270" t="s">
        <v>579</v>
      </c>
      <c r="P57" s="271" t="s">
        <v>579</v>
      </c>
      <c r="Q57" s="250" t="s">
        <v>579</v>
      </c>
      <c r="R57" s="266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hidden="1" customHeight="1">
      <c r="A58" s="274"/>
      <c r="B58" s="266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6"/>
      <c r="O58" s="270" t="s">
        <v>579</v>
      </c>
      <c r="P58" s="271" t="s">
        <v>579</v>
      </c>
      <c r="Q58" s="250" t="s">
        <v>579</v>
      </c>
      <c r="R58" s="266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6"/>
      <c r="O59" s="270" t="s">
        <v>579</v>
      </c>
      <c r="P59" s="271" t="s">
        <v>579</v>
      </c>
      <c r="Q59" s="250" t="s">
        <v>579</v>
      </c>
      <c r="R59" s="266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3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hidden="1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3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hidden="1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3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hidden="1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3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3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3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3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3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3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3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3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3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3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3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3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2450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2240</v>
      </c>
      <c r="Q75" s="250">
        <f>SUM(Q49:Q74)</f>
        <v>0</v>
      </c>
      <c r="R75" s="273"/>
      <c r="S75" s="256" t="str">
        <f>IF(T75=0,"","計")</f>
        <v>計</v>
      </c>
      <c r="T75" s="271">
        <f>SUBTOTAL(9,T49:T74)</f>
        <v>210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95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65" customFormat="1" ht="12.75" customHeight="1">
      <c r="A77" s="236" t="s">
        <v>552</v>
      </c>
      <c r="B77" s="237" t="s">
        <v>571</v>
      </c>
      <c r="C77" s="505" t="s">
        <v>605</v>
      </c>
      <c r="D77" s="506"/>
      <c r="E77" s="507"/>
      <c r="F77" s="238" t="s">
        <v>572</v>
      </c>
      <c r="G77" s="505" t="s">
        <v>573</v>
      </c>
      <c r="H77" s="506"/>
      <c r="I77" s="507"/>
      <c r="J77" s="238" t="s">
        <v>574</v>
      </c>
      <c r="K77" s="505" t="s">
        <v>575</v>
      </c>
      <c r="L77" s="506"/>
      <c r="M77" s="507"/>
      <c r="N77" s="238" t="s">
        <v>576</v>
      </c>
      <c r="O77" s="505" t="s">
        <v>552</v>
      </c>
      <c r="P77" s="506"/>
      <c r="Q77" s="507"/>
      <c r="R77" s="238">
        <v>14</v>
      </c>
      <c r="S77" s="505" t="s">
        <v>54</v>
      </c>
      <c r="T77" s="506"/>
      <c r="U77" s="507"/>
      <c r="V77" s="238" t="s">
        <v>579</v>
      </c>
      <c r="W77" s="505"/>
      <c r="X77" s="506"/>
      <c r="Y77" s="507"/>
    </row>
    <row r="78" spans="1:25" s="265" customFormat="1" ht="12.75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customHeight="1">
      <c r="A79" s="246">
        <v>692</v>
      </c>
      <c r="B79" s="266"/>
      <c r="C79" s="248" t="s">
        <v>579</v>
      </c>
      <c r="D79" s="267" t="s">
        <v>579</v>
      </c>
      <c r="E79" s="250" t="s">
        <v>579</v>
      </c>
      <c r="F79" s="266"/>
      <c r="G79" s="248" t="s">
        <v>579</v>
      </c>
      <c r="H79" s="267" t="s">
        <v>579</v>
      </c>
      <c r="I79" s="250" t="s">
        <v>579</v>
      </c>
      <c r="J79" s="266"/>
      <c r="K79" s="248" t="s">
        <v>579</v>
      </c>
      <c r="L79" s="267" t="s">
        <v>579</v>
      </c>
      <c r="M79" s="250" t="s">
        <v>579</v>
      </c>
      <c r="N79" s="347" t="s">
        <v>1692</v>
      </c>
      <c r="O79" s="248" t="s">
        <v>2021</v>
      </c>
      <c r="P79" s="267">
        <v>165</v>
      </c>
      <c r="Q79" s="250">
        <v>0</v>
      </c>
      <c r="R79" s="347" t="s">
        <v>1693</v>
      </c>
      <c r="S79" s="248" t="s">
        <v>443</v>
      </c>
      <c r="T79" s="267">
        <v>880</v>
      </c>
      <c r="U79" s="250">
        <v>0</v>
      </c>
      <c r="V79" s="266"/>
      <c r="W79" s="248" t="s">
        <v>579</v>
      </c>
      <c r="X79" s="267" t="s">
        <v>579</v>
      </c>
      <c r="Y79" s="250" t="s">
        <v>579</v>
      </c>
    </row>
    <row r="80" spans="1:25" s="252" customFormat="1" ht="12.75" customHeight="1">
      <c r="A80" s="508" t="s">
        <v>63</v>
      </c>
      <c r="B80" s="266"/>
      <c r="C80" s="248" t="s">
        <v>579</v>
      </c>
      <c r="D80" s="267" t="s">
        <v>579</v>
      </c>
      <c r="E80" s="250" t="s">
        <v>579</v>
      </c>
      <c r="F80" s="266"/>
      <c r="G80" s="248" t="s">
        <v>579</v>
      </c>
      <c r="H80" s="267" t="s">
        <v>579</v>
      </c>
      <c r="I80" s="250" t="s">
        <v>579</v>
      </c>
      <c r="J80" s="266"/>
      <c r="K80" s="248" t="s">
        <v>579</v>
      </c>
      <c r="L80" s="267" t="s">
        <v>579</v>
      </c>
      <c r="M80" s="250" t="s">
        <v>579</v>
      </c>
      <c r="N80" s="347" t="s">
        <v>1694</v>
      </c>
      <c r="O80" s="248" t="s">
        <v>2608</v>
      </c>
      <c r="P80" s="267">
        <v>3655</v>
      </c>
      <c r="Q80" s="250">
        <v>0</v>
      </c>
      <c r="R80" s="347" t="s">
        <v>1695</v>
      </c>
      <c r="S80" s="248" t="s">
        <v>444</v>
      </c>
      <c r="T80" s="267">
        <v>55</v>
      </c>
      <c r="U80" s="250">
        <v>0</v>
      </c>
      <c r="V80" s="288"/>
      <c r="W80" s="248" t="s">
        <v>579</v>
      </c>
      <c r="X80" s="267" t="s">
        <v>579</v>
      </c>
      <c r="Y80" s="250" t="s">
        <v>579</v>
      </c>
    </row>
    <row r="81" spans="1:25" s="252" customFormat="1" ht="12.75" customHeight="1">
      <c r="A81" s="508"/>
      <c r="B81" s="266"/>
      <c r="C81" s="248" t="s">
        <v>579</v>
      </c>
      <c r="D81" s="267" t="s">
        <v>579</v>
      </c>
      <c r="E81" s="250" t="s">
        <v>579</v>
      </c>
      <c r="F81" s="266"/>
      <c r="G81" s="248" t="s">
        <v>579</v>
      </c>
      <c r="H81" s="267" t="s">
        <v>579</v>
      </c>
      <c r="I81" s="250" t="s">
        <v>579</v>
      </c>
      <c r="J81" s="266"/>
      <c r="K81" s="248" t="s">
        <v>579</v>
      </c>
      <c r="L81" s="267" t="s">
        <v>579</v>
      </c>
      <c r="M81" s="250" t="s">
        <v>579</v>
      </c>
      <c r="N81" s="347" t="s">
        <v>1698</v>
      </c>
      <c r="O81" s="248" t="s">
        <v>2040</v>
      </c>
      <c r="P81" s="267">
        <v>225</v>
      </c>
      <c r="Q81" s="250">
        <v>0</v>
      </c>
      <c r="R81" s="347" t="s">
        <v>1696</v>
      </c>
      <c r="S81" s="248" t="s">
        <v>445</v>
      </c>
      <c r="T81" s="267">
        <v>140</v>
      </c>
      <c r="U81" s="250">
        <v>0</v>
      </c>
      <c r="V81" s="288"/>
      <c r="W81" s="248" t="s">
        <v>579</v>
      </c>
      <c r="X81" s="267" t="s">
        <v>579</v>
      </c>
      <c r="Y81" s="250" t="s">
        <v>579</v>
      </c>
    </row>
    <row r="82" spans="1:25" s="252" customFormat="1" ht="12.75" customHeight="1">
      <c r="A82" s="508"/>
      <c r="B82" s="266"/>
      <c r="C82" s="248" t="s">
        <v>579</v>
      </c>
      <c r="D82" s="267" t="s">
        <v>579</v>
      </c>
      <c r="E82" s="250" t="s">
        <v>579</v>
      </c>
      <c r="F82" s="266"/>
      <c r="G82" s="248" t="s">
        <v>579</v>
      </c>
      <c r="H82" s="267" t="s">
        <v>579</v>
      </c>
      <c r="I82" s="250" t="s">
        <v>579</v>
      </c>
      <c r="J82" s="266"/>
      <c r="K82" s="248" t="s">
        <v>579</v>
      </c>
      <c r="L82" s="267" t="s">
        <v>579</v>
      </c>
      <c r="M82" s="250" t="s">
        <v>579</v>
      </c>
      <c r="N82" s="347" t="s">
        <v>1699</v>
      </c>
      <c r="O82" s="248" t="s">
        <v>2609</v>
      </c>
      <c r="P82" s="267">
        <v>975</v>
      </c>
      <c r="Q82" s="250">
        <v>0</v>
      </c>
      <c r="R82" s="347" t="s">
        <v>1697</v>
      </c>
      <c r="S82" s="248" t="s">
        <v>446</v>
      </c>
      <c r="T82" s="267">
        <v>45</v>
      </c>
      <c r="U82" s="250">
        <v>0</v>
      </c>
      <c r="V82" s="288"/>
      <c r="W82" s="248" t="s">
        <v>579</v>
      </c>
      <c r="X82" s="267" t="s">
        <v>579</v>
      </c>
      <c r="Y82" s="250" t="s">
        <v>579</v>
      </c>
    </row>
    <row r="83" spans="1:25" s="252" customFormat="1" ht="12.75" customHeight="1">
      <c r="A83" s="508"/>
      <c r="B83" s="266"/>
      <c r="C83" s="248" t="s">
        <v>579</v>
      </c>
      <c r="D83" s="267" t="s">
        <v>579</v>
      </c>
      <c r="E83" s="250" t="s">
        <v>579</v>
      </c>
      <c r="F83" s="266"/>
      <c r="G83" s="248" t="s">
        <v>579</v>
      </c>
      <c r="H83" s="267" t="s">
        <v>579</v>
      </c>
      <c r="I83" s="250" t="s">
        <v>579</v>
      </c>
      <c r="J83" s="266"/>
      <c r="K83" s="248" t="s">
        <v>579</v>
      </c>
      <c r="L83" s="267" t="s">
        <v>579</v>
      </c>
      <c r="M83" s="250" t="s">
        <v>579</v>
      </c>
      <c r="N83" s="347"/>
      <c r="O83" s="248" t="s">
        <v>579</v>
      </c>
      <c r="P83" s="267" t="s">
        <v>579</v>
      </c>
      <c r="Q83" s="250" t="s">
        <v>579</v>
      </c>
      <c r="R83" s="266"/>
      <c r="S83" s="248" t="s">
        <v>579</v>
      </c>
      <c r="T83" s="267" t="s">
        <v>579</v>
      </c>
      <c r="U83" s="250" t="s">
        <v>579</v>
      </c>
      <c r="V83" s="288"/>
      <c r="W83" s="248" t="s">
        <v>579</v>
      </c>
      <c r="X83" s="267" t="s">
        <v>579</v>
      </c>
      <c r="Y83" s="250" t="s">
        <v>579</v>
      </c>
    </row>
    <row r="84" spans="1:25" s="252" customFormat="1" ht="12.75" customHeight="1">
      <c r="A84" s="508"/>
      <c r="B84" s="266"/>
      <c r="C84" s="248" t="s">
        <v>579</v>
      </c>
      <c r="D84" s="267" t="s">
        <v>579</v>
      </c>
      <c r="E84" s="250" t="s">
        <v>579</v>
      </c>
      <c r="F84" s="266"/>
      <c r="G84" s="248" t="s">
        <v>579</v>
      </c>
      <c r="H84" s="267" t="s">
        <v>579</v>
      </c>
      <c r="I84" s="250" t="s">
        <v>579</v>
      </c>
      <c r="J84" s="266"/>
      <c r="K84" s="248" t="s">
        <v>579</v>
      </c>
      <c r="L84" s="267" t="s">
        <v>579</v>
      </c>
      <c r="M84" s="250" t="s">
        <v>579</v>
      </c>
      <c r="N84" s="347"/>
      <c r="O84" s="248" t="s">
        <v>579</v>
      </c>
      <c r="P84" s="267" t="s">
        <v>579</v>
      </c>
      <c r="Q84" s="250" t="s">
        <v>579</v>
      </c>
      <c r="R84" s="266"/>
      <c r="S84" s="248" t="s">
        <v>579</v>
      </c>
      <c r="T84" s="267" t="s">
        <v>579</v>
      </c>
      <c r="U84" s="250">
        <v>0</v>
      </c>
      <c r="V84" s="288"/>
      <c r="W84" s="248" t="s">
        <v>579</v>
      </c>
      <c r="X84" s="267" t="s">
        <v>579</v>
      </c>
      <c r="Y84" s="250" t="s">
        <v>579</v>
      </c>
    </row>
    <row r="85" spans="1:25" s="252" customFormat="1" ht="12.75" customHeight="1">
      <c r="A85" s="508"/>
      <c r="B85" s="266"/>
      <c r="C85" s="270" t="s">
        <v>579</v>
      </c>
      <c r="D85" s="271" t="s">
        <v>579</v>
      </c>
      <c r="E85" s="250" t="s">
        <v>579</v>
      </c>
      <c r="F85" s="266"/>
      <c r="G85" s="270" t="s">
        <v>579</v>
      </c>
      <c r="H85" s="271" t="s">
        <v>579</v>
      </c>
      <c r="I85" s="250" t="s">
        <v>579</v>
      </c>
      <c r="J85" s="266"/>
      <c r="K85" s="270" t="s">
        <v>579</v>
      </c>
      <c r="L85" s="271" t="s">
        <v>579</v>
      </c>
      <c r="M85" s="250" t="s">
        <v>579</v>
      </c>
      <c r="N85" s="347"/>
      <c r="O85" s="270" t="s">
        <v>579</v>
      </c>
      <c r="P85" s="271" t="s">
        <v>579</v>
      </c>
      <c r="Q85" s="250" t="s">
        <v>579</v>
      </c>
      <c r="R85" s="266"/>
      <c r="S85" s="270" t="s">
        <v>579</v>
      </c>
      <c r="T85" s="271" t="s">
        <v>579</v>
      </c>
      <c r="U85" s="250" t="s">
        <v>579</v>
      </c>
      <c r="V85" s="289"/>
      <c r="W85" s="270" t="s">
        <v>579</v>
      </c>
      <c r="X85" s="271" t="s">
        <v>579</v>
      </c>
      <c r="Y85" s="250" t="s">
        <v>579</v>
      </c>
    </row>
    <row r="86" spans="1:25" s="252" customFormat="1" ht="12.75" customHeight="1">
      <c r="A86" s="508"/>
      <c r="B86" s="266"/>
      <c r="C86" s="270" t="s">
        <v>579</v>
      </c>
      <c r="D86" s="271" t="s">
        <v>579</v>
      </c>
      <c r="E86" s="250" t="s">
        <v>579</v>
      </c>
      <c r="F86" s="289"/>
      <c r="G86" s="270" t="s">
        <v>579</v>
      </c>
      <c r="H86" s="271" t="s">
        <v>579</v>
      </c>
      <c r="I86" s="250" t="s">
        <v>579</v>
      </c>
      <c r="J86" s="266"/>
      <c r="K86" s="270" t="s">
        <v>579</v>
      </c>
      <c r="L86" s="271" t="s">
        <v>579</v>
      </c>
      <c r="M86" s="250" t="s">
        <v>579</v>
      </c>
      <c r="N86" s="266"/>
      <c r="O86" s="270" t="s">
        <v>579</v>
      </c>
      <c r="P86" s="271" t="s">
        <v>579</v>
      </c>
      <c r="Q86" s="250" t="s">
        <v>579</v>
      </c>
      <c r="R86" s="266"/>
      <c r="S86" s="270" t="s">
        <v>579</v>
      </c>
      <c r="T86" s="271" t="s">
        <v>579</v>
      </c>
      <c r="U86" s="250" t="s">
        <v>579</v>
      </c>
      <c r="V86" s="289"/>
      <c r="W86" s="270" t="s">
        <v>579</v>
      </c>
      <c r="X86" s="271" t="s">
        <v>579</v>
      </c>
      <c r="Y86" s="250" t="s">
        <v>579</v>
      </c>
    </row>
    <row r="87" spans="1:25" s="252" customFormat="1" ht="12.75" hidden="1" customHeight="1">
      <c r="A87" s="508"/>
      <c r="B87" s="266"/>
      <c r="C87" s="270" t="s">
        <v>579</v>
      </c>
      <c r="D87" s="271" t="s">
        <v>579</v>
      </c>
      <c r="E87" s="250" t="s">
        <v>579</v>
      </c>
      <c r="F87" s="289"/>
      <c r="G87" s="270" t="s">
        <v>579</v>
      </c>
      <c r="H87" s="271" t="s">
        <v>579</v>
      </c>
      <c r="I87" s="250" t="s">
        <v>579</v>
      </c>
      <c r="J87" s="289"/>
      <c r="K87" s="270" t="s">
        <v>579</v>
      </c>
      <c r="L87" s="271" t="s">
        <v>579</v>
      </c>
      <c r="M87" s="250" t="s">
        <v>579</v>
      </c>
      <c r="N87" s="266"/>
      <c r="O87" s="270" t="s">
        <v>579</v>
      </c>
      <c r="P87" s="271" t="s">
        <v>579</v>
      </c>
      <c r="Q87" s="250" t="s">
        <v>579</v>
      </c>
      <c r="R87" s="266"/>
      <c r="S87" s="270" t="s">
        <v>579</v>
      </c>
      <c r="T87" s="271" t="s">
        <v>579</v>
      </c>
      <c r="U87" s="250" t="s">
        <v>579</v>
      </c>
      <c r="V87" s="289"/>
      <c r="W87" s="270" t="s">
        <v>579</v>
      </c>
      <c r="X87" s="271" t="s">
        <v>579</v>
      </c>
      <c r="Y87" s="250" t="s">
        <v>579</v>
      </c>
    </row>
    <row r="88" spans="1:25" s="252" customFormat="1" ht="12.75" hidden="1" customHeight="1">
      <c r="A88" s="274"/>
      <c r="B88" s="266"/>
      <c r="C88" s="270" t="s">
        <v>579</v>
      </c>
      <c r="D88" s="271" t="s">
        <v>579</v>
      </c>
      <c r="E88" s="250" t="s">
        <v>579</v>
      </c>
      <c r="F88" s="289"/>
      <c r="G88" s="270" t="s">
        <v>579</v>
      </c>
      <c r="H88" s="271" t="s">
        <v>579</v>
      </c>
      <c r="I88" s="250" t="s">
        <v>579</v>
      </c>
      <c r="J88" s="289"/>
      <c r="K88" s="270" t="s">
        <v>579</v>
      </c>
      <c r="L88" s="271" t="s">
        <v>579</v>
      </c>
      <c r="M88" s="250" t="s">
        <v>579</v>
      </c>
      <c r="N88" s="266"/>
      <c r="O88" s="270" t="s">
        <v>579</v>
      </c>
      <c r="P88" s="271" t="s">
        <v>579</v>
      </c>
      <c r="Q88" s="250" t="s">
        <v>579</v>
      </c>
      <c r="R88" s="266"/>
      <c r="S88" s="270" t="s">
        <v>579</v>
      </c>
      <c r="T88" s="271" t="s">
        <v>579</v>
      </c>
      <c r="U88" s="250" t="s">
        <v>579</v>
      </c>
      <c r="V88" s="289"/>
      <c r="W88" s="270" t="s">
        <v>579</v>
      </c>
      <c r="X88" s="271" t="s">
        <v>579</v>
      </c>
      <c r="Y88" s="250" t="s">
        <v>579</v>
      </c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 t="s">
        <v>579</v>
      </c>
      <c r="F89" s="289"/>
      <c r="G89" s="270" t="s">
        <v>579</v>
      </c>
      <c r="H89" s="271" t="s">
        <v>579</v>
      </c>
      <c r="I89" s="250" t="s">
        <v>579</v>
      </c>
      <c r="J89" s="289"/>
      <c r="K89" s="270" t="s">
        <v>579</v>
      </c>
      <c r="L89" s="271" t="s">
        <v>579</v>
      </c>
      <c r="M89" s="250" t="s">
        <v>579</v>
      </c>
      <c r="N89" s="266"/>
      <c r="O89" s="270" t="s">
        <v>579</v>
      </c>
      <c r="P89" s="271" t="s">
        <v>579</v>
      </c>
      <c r="Q89" s="250" t="s">
        <v>579</v>
      </c>
      <c r="R89" s="266"/>
      <c r="S89" s="270" t="s">
        <v>579</v>
      </c>
      <c r="T89" s="271" t="s">
        <v>579</v>
      </c>
      <c r="U89" s="250" t="s">
        <v>579</v>
      </c>
      <c r="V89" s="289"/>
      <c r="W89" s="270" t="s">
        <v>579</v>
      </c>
      <c r="X89" s="271" t="s">
        <v>579</v>
      </c>
      <c r="Y89" s="250" t="s">
        <v>579</v>
      </c>
    </row>
    <row r="90" spans="1:25" s="276" customFormat="1" ht="12.75" hidden="1" customHeight="1">
      <c r="A90" s="274"/>
      <c r="B90" s="289"/>
      <c r="C90" s="270" t="s">
        <v>579</v>
      </c>
      <c r="D90" s="271" t="s">
        <v>579</v>
      </c>
      <c r="E90" s="250" t="s">
        <v>579</v>
      </c>
      <c r="F90" s="289"/>
      <c r="G90" s="270" t="s">
        <v>579</v>
      </c>
      <c r="H90" s="271" t="s">
        <v>579</v>
      </c>
      <c r="I90" s="250" t="s">
        <v>579</v>
      </c>
      <c r="J90" s="289"/>
      <c r="K90" s="270" t="s">
        <v>579</v>
      </c>
      <c r="L90" s="271" t="s">
        <v>579</v>
      </c>
      <c r="M90" s="250" t="s">
        <v>579</v>
      </c>
      <c r="N90" s="289"/>
      <c r="O90" s="270" t="s">
        <v>579</v>
      </c>
      <c r="P90" s="271" t="s">
        <v>579</v>
      </c>
      <c r="Q90" s="250" t="s">
        <v>579</v>
      </c>
      <c r="R90" s="289"/>
      <c r="S90" s="270" t="s">
        <v>579</v>
      </c>
      <c r="T90" s="271" t="s">
        <v>579</v>
      </c>
      <c r="U90" s="250" t="s">
        <v>579</v>
      </c>
      <c r="V90" s="289"/>
      <c r="W90" s="270" t="s">
        <v>579</v>
      </c>
      <c r="X90" s="271" t="s">
        <v>579</v>
      </c>
      <c r="Y90" s="250" t="s">
        <v>579</v>
      </c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 t="s">
        <v>579</v>
      </c>
      <c r="F91" s="289"/>
      <c r="G91" s="270" t="s">
        <v>579</v>
      </c>
      <c r="H91" s="271" t="s">
        <v>579</v>
      </c>
      <c r="I91" s="250" t="s">
        <v>579</v>
      </c>
      <c r="J91" s="289"/>
      <c r="K91" s="270" t="s">
        <v>579</v>
      </c>
      <c r="L91" s="271" t="s">
        <v>579</v>
      </c>
      <c r="M91" s="250" t="s">
        <v>579</v>
      </c>
      <c r="N91" s="289"/>
      <c r="O91" s="270" t="s">
        <v>579</v>
      </c>
      <c r="P91" s="271" t="s">
        <v>579</v>
      </c>
      <c r="Q91" s="250" t="s">
        <v>579</v>
      </c>
      <c r="R91" s="289"/>
      <c r="S91" s="270" t="s">
        <v>579</v>
      </c>
      <c r="T91" s="271" t="s">
        <v>579</v>
      </c>
      <c r="U91" s="250" t="s">
        <v>579</v>
      </c>
      <c r="V91" s="289"/>
      <c r="W91" s="270" t="s">
        <v>579</v>
      </c>
      <c r="X91" s="271" t="s">
        <v>579</v>
      </c>
      <c r="Y91" s="250" t="s">
        <v>579</v>
      </c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 t="s">
        <v>579</v>
      </c>
      <c r="F92" s="289"/>
      <c r="G92" s="270" t="s">
        <v>579</v>
      </c>
      <c r="H92" s="271" t="s">
        <v>579</v>
      </c>
      <c r="I92" s="250" t="s">
        <v>579</v>
      </c>
      <c r="J92" s="289"/>
      <c r="K92" s="270" t="s">
        <v>579</v>
      </c>
      <c r="L92" s="271" t="s">
        <v>579</v>
      </c>
      <c r="M92" s="250" t="s">
        <v>579</v>
      </c>
      <c r="N92" s="289"/>
      <c r="O92" s="270" t="s">
        <v>579</v>
      </c>
      <c r="P92" s="271" t="s">
        <v>579</v>
      </c>
      <c r="Q92" s="250" t="s">
        <v>579</v>
      </c>
      <c r="R92" s="289"/>
      <c r="S92" s="270" t="s">
        <v>579</v>
      </c>
      <c r="T92" s="271" t="s">
        <v>579</v>
      </c>
      <c r="U92" s="250" t="s">
        <v>579</v>
      </c>
      <c r="V92" s="289"/>
      <c r="W92" s="270" t="s">
        <v>579</v>
      </c>
      <c r="X92" s="271" t="s">
        <v>579</v>
      </c>
      <c r="Y92" s="250" t="s">
        <v>579</v>
      </c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 t="s">
        <v>579</v>
      </c>
      <c r="F93" s="289"/>
      <c r="G93" s="270" t="s">
        <v>579</v>
      </c>
      <c r="H93" s="271" t="s">
        <v>579</v>
      </c>
      <c r="I93" s="250" t="s">
        <v>579</v>
      </c>
      <c r="J93" s="289"/>
      <c r="K93" s="270" t="s">
        <v>579</v>
      </c>
      <c r="L93" s="271" t="s">
        <v>579</v>
      </c>
      <c r="M93" s="250" t="s">
        <v>579</v>
      </c>
      <c r="N93" s="289"/>
      <c r="O93" s="270" t="s">
        <v>579</v>
      </c>
      <c r="P93" s="271" t="s">
        <v>579</v>
      </c>
      <c r="Q93" s="250" t="s">
        <v>579</v>
      </c>
      <c r="R93" s="289"/>
      <c r="S93" s="270" t="s">
        <v>579</v>
      </c>
      <c r="T93" s="271" t="s">
        <v>579</v>
      </c>
      <c r="U93" s="250" t="s">
        <v>579</v>
      </c>
      <c r="V93" s="289"/>
      <c r="W93" s="270" t="s">
        <v>579</v>
      </c>
      <c r="X93" s="271" t="s">
        <v>579</v>
      </c>
      <c r="Y93" s="250" t="s">
        <v>579</v>
      </c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 t="s">
        <v>579</v>
      </c>
      <c r="F94" s="289"/>
      <c r="G94" s="270" t="s">
        <v>579</v>
      </c>
      <c r="H94" s="271" t="s">
        <v>579</v>
      </c>
      <c r="I94" s="250" t="s">
        <v>579</v>
      </c>
      <c r="J94" s="289"/>
      <c r="K94" s="270" t="s">
        <v>579</v>
      </c>
      <c r="L94" s="271" t="s">
        <v>579</v>
      </c>
      <c r="M94" s="250" t="s">
        <v>579</v>
      </c>
      <c r="N94" s="289"/>
      <c r="O94" s="270" t="s">
        <v>579</v>
      </c>
      <c r="P94" s="271" t="s">
        <v>579</v>
      </c>
      <c r="Q94" s="250" t="s">
        <v>579</v>
      </c>
      <c r="R94" s="289"/>
      <c r="S94" s="270" t="s">
        <v>579</v>
      </c>
      <c r="T94" s="271" t="s">
        <v>579</v>
      </c>
      <c r="U94" s="250" t="s">
        <v>579</v>
      </c>
      <c r="V94" s="289"/>
      <c r="W94" s="270" t="s">
        <v>579</v>
      </c>
      <c r="X94" s="271" t="s">
        <v>579</v>
      </c>
      <c r="Y94" s="250" t="s">
        <v>579</v>
      </c>
    </row>
    <row r="95" spans="1:25" ht="13.5" customHeight="1">
      <c r="A95" s="277">
        <f>SUM(D95,H95,L95,P95,T95,X95)</f>
        <v>6140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>計</v>
      </c>
      <c r="P95" s="271">
        <f>SUBTOTAL(9,P79:P94)</f>
        <v>5020</v>
      </c>
      <c r="Q95" s="250">
        <f>SUM(Q79:Q94)</f>
        <v>0</v>
      </c>
      <c r="R95" s="289"/>
      <c r="S95" s="256" t="str">
        <f>IF(T95=0,"","計")</f>
        <v>計</v>
      </c>
      <c r="T95" s="271">
        <f>SUBTOTAL(9,T79:T94)</f>
        <v>1120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customHeight="1">
      <c r="A96" s="295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customHeight="1">
      <c r="A97" s="236" t="s">
        <v>552</v>
      </c>
      <c r="B97" s="237" t="s">
        <v>571</v>
      </c>
      <c r="C97" s="505" t="s">
        <v>605</v>
      </c>
      <c r="D97" s="506"/>
      <c r="E97" s="507"/>
      <c r="F97" s="238" t="s">
        <v>572</v>
      </c>
      <c r="G97" s="505" t="s">
        <v>573</v>
      </c>
      <c r="H97" s="506"/>
      <c r="I97" s="507"/>
      <c r="J97" s="238" t="s">
        <v>574</v>
      </c>
      <c r="K97" s="505" t="s">
        <v>575</v>
      </c>
      <c r="L97" s="506"/>
      <c r="M97" s="507"/>
      <c r="N97" s="238" t="s">
        <v>576</v>
      </c>
      <c r="O97" s="505" t="s">
        <v>552</v>
      </c>
      <c r="P97" s="506"/>
      <c r="Q97" s="507"/>
      <c r="R97" s="238">
        <v>14</v>
      </c>
      <c r="S97" s="505" t="s">
        <v>54</v>
      </c>
      <c r="T97" s="506"/>
      <c r="U97" s="507"/>
      <c r="V97" s="238" t="s">
        <v>579</v>
      </c>
      <c r="W97" s="505"/>
      <c r="X97" s="506"/>
      <c r="Y97" s="507"/>
    </row>
    <row r="98" spans="1:25" s="286" customFormat="1" ht="13.5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customHeight="1">
      <c r="A99" s="246">
        <v>694</v>
      </c>
      <c r="B99" s="266"/>
      <c r="C99" s="248" t="s">
        <v>579</v>
      </c>
      <c r="D99" s="267" t="s">
        <v>579</v>
      </c>
      <c r="E99" s="250" t="s">
        <v>579</v>
      </c>
      <c r="F99" s="266"/>
      <c r="G99" s="248" t="s">
        <v>579</v>
      </c>
      <c r="H99" s="267" t="s">
        <v>579</v>
      </c>
      <c r="I99" s="250" t="s">
        <v>579</v>
      </c>
      <c r="J99" s="266"/>
      <c r="K99" s="248" t="s">
        <v>579</v>
      </c>
      <c r="L99" s="267" t="s">
        <v>579</v>
      </c>
      <c r="M99" s="250" t="s">
        <v>579</v>
      </c>
      <c r="N99" s="347" t="s">
        <v>1700</v>
      </c>
      <c r="O99" s="248" t="s">
        <v>2610</v>
      </c>
      <c r="P99" s="267">
        <v>825</v>
      </c>
      <c r="Q99" s="250">
        <v>0</v>
      </c>
      <c r="R99" s="347" t="s">
        <v>1701</v>
      </c>
      <c r="S99" s="248" t="s">
        <v>447</v>
      </c>
      <c r="T99" s="267">
        <v>80</v>
      </c>
      <c r="U99" s="250">
        <v>0</v>
      </c>
      <c r="V99" s="266"/>
      <c r="W99" s="248" t="s">
        <v>579</v>
      </c>
      <c r="X99" s="267" t="s">
        <v>579</v>
      </c>
      <c r="Y99" s="250" t="s">
        <v>579</v>
      </c>
    </row>
    <row r="100" spans="1:25" s="234" customFormat="1" ht="13.5" customHeight="1">
      <c r="A100" s="508" t="s">
        <v>64</v>
      </c>
      <c r="B100" s="266"/>
      <c r="C100" s="248" t="s">
        <v>579</v>
      </c>
      <c r="D100" s="267" t="s">
        <v>579</v>
      </c>
      <c r="E100" s="250" t="s">
        <v>579</v>
      </c>
      <c r="F100" s="266"/>
      <c r="G100" s="248" t="s">
        <v>579</v>
      </c>
      <c r="H100" s="267" t="s">
        <v>579</v>
      </c>
      <c r="I100" s="250" t="s">
        <v>579</v>
      </c>
      <c r="J100" s="266"/>
      <c r="K100" s="248" t="s">
        <v>579</v>
      </c>
      <c r="L100" s="267" t="s">
        <v>579</v>
      </c>
      <c r="M100" s="250" t="s">
        <v>579</v>
      </c>
      <c r="N100" s="266"/>
      <c r="O100" s="248" t="s">
        <v>579</v>
      </c>
      <c r="P100" s="267" t="s">
        <v>579</v>
      </c>
      <c r="Q100" s="250">
        <v>0</v>
      </c>
      <c r="R100" s="266"/>
      <c r="S100" s="248" t="s">
        <v>579</v>
      </c>
      <c r="T100" s="267" t="s">
        <v>579</v>
      </c>
      <c r="U100" s="250">
        <v>0</v>
      </c>
      <c r="V100" s="288"/>
      <c r="W100" s="248" t="s">
        <v>579</v>
      </c>
      <c r="X100" s="267" t="s">
        <v>579</v>
      </c>
      <c r="Y100" s="250" t="s">
        <v>579</v>
      </c>
    </row>
    <row r="101" spans="1:25" s="234" customFormat="1" ht="13.5" customHeight="1">
      <c r="A101" s="508"/>
      <c r="B101" s="266"/>
      <c r="C101" s="248" t="s">
        <v>579</v>
      </c>
      <c r="D101" s="267" t="s">
        <v>579</v>
      </c>
      <c r="E101" s="250" t="s">
        <v>579</v>
      </c>
      <c r="F101" s="266"/>
      <c r="G101" s="248" t="s">
        <v>579</v>
      </c>
      <c r="H101" s="267" t="s">
        <v>579</v>
      </c>
      <c r="I101" s="250" t="s">
        <v>579</v>
      </c>
      <c r="J101" s="266"/>
      <c r="K101" s="248" t="s">
        <v>579</v>
      </c>
      <c r="L101" s="267" t="s">
        <v>579</v>
      </c>
      <c r="M101" s="250" t="s">
        <v>579</v>
      </c>
      <c r="N101" s="266"/>
      <c r="O101" s="248" t="s">
        <v>579</v>
      </c>
      <c r="P101" s="267" t="s">
        <v>579</v>
      </c>
      <c r="Q101" s="250">
        <v>0</v>
      </c>
      <c r="R101" s="266"/>
      <c r="S101" s="248" t="s">
        <v>579</v>
      </c>
      <c r="T101" s="267" t="s">
        <v>579</v>
      </c>
      <c r="U101" s="250">
        <v>0</v>
      </c>
      <c r="V101" s="288"/>
      <c r="W101" s="248" t="s">
        <v>579</v>
      </c>
      <c r="X101" s="267" t="s">
        <v>579</v>
      </c>
      <c r="Y101" s="250" t="s">
        <v>579</v>
      </c>
    </row>
    <row r="102" spans="1:25" ht="13.5" hidden="1" customHeight="1">
      <c r="A102" s="508"/>
      <c r="B102" s="266"/>
      <c r="C102" s="248" t="s">
        <v>579</v>
      </c>
      <c r="D102" s="267" t="s">
        <v>579</v>
      </c>
      <c r="E102" s="250" t="s">
        <v>579</v>
      </c>
      <c r="F102" s="266"/>
      <c r="G102" s="248" t="s">
        <v>579</v>
      </c>
      <c r="H102" s="267" t="s">
        <v>579</v>
      </c>
      <c r="I102" s="250" t="s">
        <v>579</v>
      </c>
      <c r="J102" s="266"/>
      <c r="K102" s="248" t="s">
        <v>579</v>
      </c>
      <c r="L102" s="267" t="s">
        <v>579</v>
      </c>
      <c r="M102" s="250" t="s">
        <v>579</v>
      </c>
      <c r="N102" s="266"/>
      <c r="O102" s="248" t="s">
        <v>579</v>
      </c>
      <c r="P102" s="267" t="s">
        <v>579</v>
      </c>
      <c r="Q102" s="250" t="s">
        <v>579</v>
      </c>
      <c r="R102" s="266"/>
      <c r="S102" s="248" t="s">
        <v>579</v>
      </c>
      <c r="T102" s="267" t="s">
        <v>579</v>
      </c>
      <c r="U102" s="250">
        <v>0</v>
      </c>
      <c r="V102" s="288"/>
      <c r="W102" s="248" t="s">
        <v>579</v>
      </c>
      <c r="X102" s="267" t="s">
        <v>579</v>
      </c>
      <c r="Y102" s="250" t="s">
        <v>579</v>
      </c>
    </row>
    <row r="103" spans="1:25" ht="13.5" hidden="1" customHeight="1">
      <c r="A103" s="508"/>
      <c r="B103" s="266"/>
      <c r="C103" s="248" t="s">
        <v>579</v>
      </c>
      <c r="D103" s="267" t="s">
        <v>579</v>
      </c>
      <c r="E103" s="250" t="s">
        <v>579</v>
      </c>
      <c r="F103" s="288"/>
      <c r="G103" s="248" t="s">
        <v>579</v>
      </c>
      <c r="H103" s="267" t="s">
        <v>579</v>
      </c>
      <c r="I103" s="250" t="s">
        <v>579</v>
      </c>
      <c r="J103" s="266"/>
      <c r="K103" s="248" t="s">
        <v>579</v>
      </c>
      <c r="L103" s="267" t="s">
        <v>579</v>
      </c>
      <c r="M103" s="250" t="s">
        <v>579</v>
      </c>
      <c r="N103" s="266"/>
      <c r="O103" s="248" t="s">
        <v>579</v>
      </c>
      <c r="P103" s="267" t="s">
        <v>579</v>
      </c>
      <c r="Q103" s="250" t="s">
        <v>579</v>
      </c>
      <c r="R103" s="266"/>
      <c r="S103" s="248" t="s">
        <v>579</v>
      </c>
      <c r="T103" s="267" t="s">
        <v>579</v>
      </c>
      <c r="U103" s="250" t="s">
        <v>579</v>
      </c>
      <c r="V103" s="288"/>
      <c r="W103" s="248" t="s">
        <v>579</v>
      </c>
      <c r="X103" s="267" t="s">
        <v>579</v>
      </c>
      <c r="Y103" s="250" t="s">
        <v>579</v>
      </c>
    </row>
    <row r="104" spans="1:25" ht="13.5" hidden="1" customHeight="1">
      <c r="A104" s="508"/>
      <c r="B104" s="266"/>
      <c r="C104" s="248" t="s">
        <v>579</v>
      </c>
      <c r="D104" s="267" t="s">
        <v>579</v>
      </c>
      <c r="E104" s="250" t="s">
        <v>579</v>
      </c>
      <c r="F104" s="288"/>
      <c r="G104" s="248" t="s">
        <v>579</v>
      </c>
      <c r="H104" s="267" t="s">
        <v>579</v>
      </c>
      <c r="I104" s="250" t="s">
        <v>579</v>
      </c>
      <c r="J104" s="288"/>
      <c r="K104" s="248" t="s">
        <v>579</v>
      </c>
      <c r="L104" s="267" t="s">
        <v>579</v>
      </c>
      <c r="M104" s="250" t="s">
        <v>579</v>
      </c>
      <c r="N104" s="266"/>
      <c r="O104" s="248" t="s">
        <v>579</v>
      </c>
      <c r="P104" s="267" t="s">
        <v>579</v>
      </c>
      <c r="Q104" s="250" t="s">
        <v>579</v>
      </c>
      <c r="R104" s="266"/>
      <c r="S104" s="248" t="s">
        <v>579</v>
      </c>
      <c r="T104" s="267" t="s">
        <v>579</v>
      </c>
      <c r="U104" s="250" t="s">
        <v>579</v>
      </c>
      <c r="V104" s="288"/>
      <c r="W104" s="248" t="s">
        <v>579</v>
      </c>
      <c r="X104" s="267" t="s">
        <v>579</v>
      </c>
      <c r="Y104" s="250" t="s">
        <v>579</v>
      </c>
    </row>
    <row r="105" spans="1:25" ht="13.5" hidden="1" customHeight="1">
      <c r="A105" s="508">
        <v>39290</v>
      </c>
      <c r="B105" s="266"/>
      <c r="C105" s="248" t="s">
        <v>579</v>
      </c>
      <c r="D105" s="267" t="s">
        <v>579</v>
      </c>
      <c r="E105" s="250" t="s">
        <v>579</v>
      </c>
      <c r="F105" s="293"/>
      <c r="G105" s="248" t="s">
        <v>579</v>
      </c>
      <c r="H105" s="267" t="s">
        <v>579</v>
      </c>
      <c r="I105" s="250" t="s">
        <v>579</v>
      </c>
      <c r="J105" s="293"/>
      <c r="K105" s="248" t="s">
        <v>579</v>
      </c>
      <c r="L105" s="267" t="s">
        <v>579</v>
      </c>
      <c r="M105" s="250" t="s">
        <v>579</v>
      </c>
      <c r="N105" s="266"/>
      <c r="O105" s="248" t="s">
        <v>579</v>
      </c>
      <c r="P105" s="267" t="s">
        <v>579</v>
      </c>
      <c r="Q105" s="250" t="s">
        <v>579</v>
      </c>
      <c r="R105" s="266"/>
      <c r="S105" s="248" t="s">
        <v>579</v>
      </c>
      <c r="T105" s="267" t="s">
        <v>579</v>
      </c>
      <c r="U105" s="250" t="s">
        <v>579</v>
      </c>
      <c r="V105" s="293"/>
      <c r="W105" s="248" t="s">
        <v>579</v>
      </c>
      <c r="X105" s="267" t="s">
        <v>579</v>
      </c>
      <c r="Y105" s="250" t="s">
        <v>579</v>
      </c>
    </row>
    <row r="106" spans="1:25" ht="13.5" hidden="1" customHeight="1">
      <c r="A106" s="508"/>
      <c r="B106" s="293"/>
      <c r="C106" s="248" t="s">
        <v>579</v>
      </c>
      <c r="D106" s="267" t="s">
        <v>579</v>
      </c>
      <c r="E106" s="250" t="s">
        <v>579</v>
      </c>
      <c r="F106" s="293"/>
      <c r="G106" s="248" t="s">
        <v>579</v>
      </c>
      <c r="H106" s="267" t="s">
        <v>579</v>
      </c>
      <c r="I106" s="250" t="s">
        <v>579</v>
      </c>
      <c r="J106" s="293"/>
      <c r="K106" s="248" t="s">
        <v>579</v>
      </c>
      <c r="L106" s="267" t="s">
        <v>579</v>
      </c>
      <c r="M106" s="250" t="s">
        <v>579</v>
      </c>
      <c r="N106" s="266"/>
      <c r="O106" s="248" t="s">
        <v>579</v>
      </c>
      <c r="P106" s="267" t="s">
        <v>579</v>
      </c>
      <c r="Q106" s="250" t="s">
        <v>579</v>
      </c>
      <c r="R106" s="266"/>
      <c r="S106" s="248" t="s">
        <v>579</v>
      </c>
      <c r="T106" s="267" t="s">
        <v>579</v>
      </c>
      <c r="U106" s="250" t="s">
        <v>579</v>
      </c>
      <c r="V106" s="293"/>
      <c r="W106" s="248" t="s">
        <v>579</v>
      </c>
      <c r="X106" s="267" t="s">
        <v>579</v>
      </c>
      <c r="Y106" s="250" t="s">
        <v>579</v>
      </c>
    </row>
    <row r="107" spans="1:25" ht="13.5" hidden="1" customHeight="1">
      <c r="A107" s="508"/>
      <c r="B107" s="293"/>
      <c r="C107" s="248" t="s">
        <v>579</v>
      </c>
      <c r="D107" s="267" t="s">
        <v>579</v>
      </c>
      <c r="E107" s="250" t="s">
        <v>579</v>
      </c>
      <c r="F107" s="293"/>
      <c r="G107" s="248" t="s">
        <v>579</v>
      </c>
      <c r="H107" s="267" t="s">
        <v>579</v>
      </c>
      <c r="I107" s="250" t="s">
        <v>579</v>
      </c>
      <c r="J107" s="293"/>
      <c r="K107" s="248" t="s">
        <v>579</v>
      </c>
      <c r="L107" s="267" t="s">
        <v>579</v>
      </c>
      <c r="M107" s="250" t="s">
        <v>579</v>
      </c>
      <c r="N107" s="293"/>
      <c r="O107" s="248" t="s">
        <v>579</v>
      </c>
      <c r="P107" s="267" t="s">
        <v>579</v>
      </c>
      <c r="Q107" s="250" t="s">
        <v>579</v>
      </c>
      <c r="R107" s="293"/>
      <c r="S107" s="248" t="s">
        <v>579</v>
      </c>
      <c r="T107" s="267" t="s">
        <v>579</v>
      </c>
      <c r="U107" s="250" t="s">
        <v>579</v>
      </c>
      <c r="V107" s="293"/>
      <c r="W107" s="248" t="s">
        <v>579</v>
      </c>
      <c r="X107" s="267" t="s">
        <v>579</v>
      </c>
      <c r="Y107" s="250" t="s">
        <v>579</v>
      </c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 t="s">
        <v>579</v>
      </c>
      <c r="F108" s="294"/>
      <c r="G108" s="248" t="s">
        <v>579</v>
      </c>
      <c r="H108" s="267" t="s">
        <v>579</v>
      </c>
      <c r="I108" s="250" t="s">
        <v>579</v>
      </c>
      <c r="J108" s="294"/>
      <c r="K108" s="248" t="s">
        <v>579</v>
      </c>
      <c r="L108" s="267" t="s">
        <v>579</v>
      </c>
      <c r="M108" s="250" t="s">
        <v>579</v>
      </c>
      <c r="N108" s="294"/>
      <c r="O108" s="248" t="s">
        <v>579</v>
      </c>
      <c r="P108" s="267" t="s">
        <v>579</v>
      </c>
      <c r="Q108" s="250" t="s">
        <v>579</v>
      </c>
      <c r="R108" s="294"/>
      <c r="S108" s="248" t="s">
        <v>579</v>
      </c>
      <c r="T108" s="267" t="s">
        <v>579</v>
      </c>
      <c r="U108" s="250" t="s">
        <v>579</v>
      </c>
      <c r="V108" s="294"/>
      <c r="W108" s="248" t="s">
        <v>579</v>
      </c>
      <c r="X108" s="267" t="s">
        <v>579</v>
      </c>
      <c r="Y108" s="250" t="s">
        <v>579</v>
      </c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 t="s">
        <v>579</v>
      </c>
      <c r="F109" s="294"/>
      <c r="G109" s="248" t="s">
        <v>579</v>
      </c>
      <c r="H109" s="267" t="s">
        <v>579</v>
      </c>
      <c r="I109" s="250" t="s">
        <v>579</v>
      </c>
      <c r="J109" s="294"/>
      <c r="K109" s="248" t="s">
        <v>579</v>
      </c>
      <c r="L109" s="267" t="s">
        <v>579</v>
      </c>
      <c r="M109" s="250" t="s">
        <v>579</v>
      </c>
      <c r="N109" s="294"/>
      <c r="O109" s="248" t="s">
        <v>579</v>
      </c>
      <c r="P109" s="267" t="s">
        <v>579</v>
      </c>
      <c r="Q109" s="250" t="s">
        <v>579</v>
      </c>
      <c r="R109" s="294"/>
      <c r="S109" s="248" t="s">
        <v>579</v>
      </c>
      <c r="T109" s="267" t="s">
        <v>579</v>
      </c>
      <c r="U109" s="250" t="s">
        <v>579</v>
      </c>
      <c r="V109" s="294"/>
      <c r="W109" s="248" t="s">
        <v>579</v>
      </c>
      <c r="X109" s="267" t="s">
        <v>579</v>
      </c>
      <c r="Y109" s="250" t="s">
        <v>579</v>
      </c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 t="s">
        <v>579</v>
      </c>
      <c r="F110" s="294"/>
      <c r="G110" s="248" t="s">
        <v>579</v>
      </c>
      <c r="H110" s="267" t="s">
        <v>579</v>
      </c>
      <c r="I110" s="250" t="s">
        <v>579</v>
      </c>
      <c r="J110" s="294"/>
      <c r="K110" s="248" t="s">
        <v>579</v>
      </c>
      <c r="L110" s="267" t="s">
        <v>579</v>
      </c>
      <c r="M110" s="250" t="s">
        <v>579</v>
      </c>
      <c r="N110" s="294"/>
      <c r="O110" s="248" t="s">
        <v>579</v>
      </c>
      <c r="P110" s="267" t="s">
        <v>579</v>
      </c>
      <c r="Q110" s="250" t="s">
        <v>579</v>
      </c>
      <c r="R110" s="294"/>
      <c r="S110" s="248" t="s">
        <v>579</v>
      </c>
      <c r="T110" s="267" t="s">
        <v>579</v>
      </c>
      <c r="U110" s="250" t="s">
        <v>579</v>
      </c>
      <c r="V110" s="294"/>
      <c r="W110" s="248" t="s">
        <v>579</v>
      </c>
      <c r="X110" s="267" t="s">
        <v>579</v>
      </c>
      <c r="Y110" s="250" t="s">
        <v>579</v>
      </c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 t="s">
        <v>579</v>
      </c>
      <c r="F111" s="294"/>
      <c r="G111" s="248" t="s">
        <v>579</v>
      </c>
      <c r="H111" s="267" t="s">
        <v>579</v>
      </c>
      <c r="I111" s="250" t="s">
        <v>579</v>
      </c>
      <c r="J111" s="294"/>
      <c r="K111" s="248" t="s">
        <v>579</v>
      </c>
      <c r="L111" s="267" t="s">
        <v>579</v>
      </c>
      <c r="M111" s="250" t="s">
        <v>579</v>
      </c>
      <c r="N111" s="294"/>
      <c r="O111" s="248" t="s">
        <v>579</v>
      </c>
      <c r="P111" s="267" t="s">
        <v>579</v>
      </c>
      <c r="Q111" s="250" t="s">
        <v>579</v>
      </c>
      <c r="R111" s="294"/>
      <c r="S111" s="248" t="s">
        <v>579</v>
      </c>
      <c r="T111" s="267" t="s">
        <v>579</v>
      </c>
      <c r="U111" s="250" t="s">
        <v>579</v>
      </c>
      <c r="V111" s="294"/>
      <c r="W111" s="248" t="s">
        <v>579</v>
      </c>
      <c r="X111" s="267" t="s">
        <v>579</v>
      </c>
      <c r="Y111" s="250" t="s">
        <v>579</v>
      </c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 t="s">
        <v>579</v>
      </c>
      <c r="F112" s="294"/>
      <c r="G112" s="248" t="s">
        <v>579</v>
      </c>
      <c r="H112" s="267" t="s">
        <v>579</v>
      </c>
      <c r="I112" s="250" t="s">
        <v>579</v>
      </c>
      <c r="J112" s="294"/>
      <c r="K112" s="248" t="s">
        <v>579</v>
      </c>
      <c r="L112" s="267" t="s">
        <v>579</v>
      </c>
      <c r="M112" s="250" t="s">
        <v>579</v>
      </c>
      <c r="N112" s="294"/>
      <c r="O112" s="248" t="s">
        <v>579</v>
      </c>
      <c r="P112" s="267" t="s">
        <v>579</v>
      </c>
      <c r="Q112" s="250" t="s">
        <v>579</v>
      </c>
      <c r="R112" s="294"/>
      <c r="S112" s="248" t="s">
        <v>579</v>
      </c>
      <c r="T112" s="267" t="s">
        <v>579</v>
      </c>
      <c r="U112" s="250" t="s">
        <v>579</v>
      </c>
      <c r="V112" s="294"/>
      <c r="W112" s="248" t="s">
        <v>579</v>
      </c>
      <c r="X112" s="267" t="s">
        <v>579</v>
      </c>
      <c r="Y112" s="250" t="s">
        <v>579</v>
      </c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 t="s">
        <v>579</v>
      </c>
      <c r="F113" s="294"/>
      <c r="G113" s="248" t="s">
        <v>579</v>
      </c>
      <c r="H113" s="267" t="s">
        <v>579</v>
      </c>
      <c r="I113" s="250" t="s">
        <v>579</v>
      </c>
      <c r="J113" s="294"/>
      <c r="K113" s="248" t="s">
        <v>579</v>
      </c>
      <c r="L113" s="267" t="s">
        <v>579</v>
      </c>
      <c r="M113" s="250" t="s">
        <v>579</v>
      </c>
      <c r="N113" s="294"/>
      <c r="O113" s="248" t="s">
        <v>579</v>
      </c>
      <c r="P113" s="267" t="s">
        <v>579</v>
      </c>
      <c r="Q113" s="250" t="s">
        <v>579</v>
      </c>
      <c r="R113" s="294"/>
      <c r="S113" s="248" t="s">
        <v>579</v>
      </c>
      <c r="T113" s="267" t="s">
        <v>579</v>
      </c>
      <c r="U113" s="250" t="s">
        <v>579</v>
      </c>
      <c r="V113" s="294"/>
      <c r="W113" s="248" t="s">
        <v>579</v>
      </c>
      <c r="X113" s="267" t="s">
        <v>579</v>
      </c>
      <c r="Y113" s="250" t="s">
        <v>579</v>
      </c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 t="s">
        <v>579</v>
      </c>
      <c r="F114" s="294"/>
      <c r="G114" s="248" t="s">
        <v>579</v>
      </c>
      <c r="H114" s="267" t="s">
        <v>579</v>
      </c>
      <c r="I114" s="250" t="s">
        <v>579</v>
      </c>
      <c r="J114" s="294"/>
      <c r="K114" s="248" t="s">
        <v>579</v>
      </c>
      <c r="L114" s="267" t="s">
        <v>579</v>
      </c>
      <c r="M114" s="250" t="s">
        <v>579</v>
      </c>
      <c r="N114" s="294"/>
      <c r="O114" s="248" t="s">
        <v>579</v>
      </c>
      <c r="P114" s="267" t="s">
        <v>579</v>
      </c>
      <c r="Q114" s="250" t="s">
        <v>579</v>
      </c>
      <c r="R114" s="294"/>
      <c r="S114" s="248" t="s">
        <v>579</v>
      </c>
      <c r="T114" s="267" t="s">
        <v>579</v>
      </c>
      <c r="U114" s="250" t="s">
        <v>579</v>
      </c>
      <c r="V114" s="294"/>
      <c r="W114" s="248" t="s">
        <v>579</v>
      </c>
      <c r="X114" s="267" t="s">
        <v>579</v>
      </c>
      <c r="Y114" s="250" t="s">
        <v>579</v>
      </c>
    </row>
    <row r="115" spans="1:25" ht="13.5" customHeight="1">
      <c r="A115" s="277">
        <f>SUM(D115,H115,L115,P115,T115,X115)</f>
        <v>905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>計</v>
      </c>
      <c r="P115" s="271">
        <f>SUBTOTAL(9,P99:P114)</f>
        <v>825</v>
      </c>
      <c r="Q115" s="250">
        <f>SUM(Q99:Q114)</f>
        <v>0</v>
      </c>
      <c r="R115" s="294"/>
      <c r="S115" s="256" t="str">
        <f>IF(T115=0,"","計")</f>
        <v>計</v>
      </c>
      <c r="T115" s="271">
        <f>SUBTOTAL(9,T99:T114)</f>
        <v>80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hidden="1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15630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2051</v>
      </c>
      <c r="V136" s="533">
        <f>MOKUJI!J25</f>
        <v>46174</v>
      </c>
      <c r="W136" s="534"/>
      <c r="X136" s="534"/>
      <c r="Y136" s="534"/>
    </row>
    <row r="137" spans="1:25" s="391" customFormat="1" ht="13.5" customHeight="1">
      <c r="A137" s="390" t="s">
        <v>1938</v>
      </c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>検索</v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根室市読売</v>
      </c>
      <c r="C151" s="310"/>
      <c r="D151" s="310"/>
      <c r="E151" s="310"/>
      <c r="F151" s="309" t="str">
        <f>IF(G4="","",CONCATENATE($A7,G4))</f>
        <v>根室市朝日</v>
      </c>
      <c r="G151" s="310"/>
      <c r="H151" s="310"/>
      <c r="I151" s="310"/>
      <c r="J151" s="309" t="str">
        <f>IF(K4="","",CONCATENATE($A7,K4))</f>
        <v>根室市毎日</v>
      </c>
      <c r="K151" s="310"/>
      <c r="L151" s="310"/>
      <c r="M151" s="310"/>
      <c r="N151" s="309" t="str">
        <f>IF(O4="","",CONCATENATE($A7,O4))</f>
        <v>根室市北海道</v>
      </c>
      <c r="O151" s="310"/>
      <c r="P151" s="310"/>
      <c r="Q151" s="310"/>
      <c r="R151" s="309" t="str">
        <f>IF(S4="","",CONCATENATE($A7,S4))</f>
        <v>根室市釧路</v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>検索</v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野付郡読売</v>
      </c>
      <c r="C153" s="313"/>
      <c r="D153" s="313"/>
      <c r="E153" s="313"/>
      <c r="F153" s="312" t="str">
        <f>IF(G47="","",CONCATENATE($A50,G47))</f>
        <v>野付郡朝日</v>
      </c>
      <c r="G153" s="313"/>
      <c r="H153" s="313"/>
      <c r="I153" s="313"/>
      <c r="J153" s="312" t="str">
        <f>IF(K47="","",CONCATENATE($A50,K47))</f>
        <v>野付郡毎日</v>
      </c>
      <c r="K153" s="313"/>
      <c r="L153" s="313"/>
      <c r="M153" s="313"/>
      <c r="N153" s="312" t="str">
        <f>IF(O47="","",CONCATENATE($A50,O47))</f>
        <v>野付郡北海道</v>
      </c>
      <c r="O153" s="313"/>
      <c r="P153" s="313"/>
      <c r="Q153" s="313"/>
      <c r="R153" s="312" t="str">
        <f>IF(S47="","",CONCATENATE($A50,S47))</f>
        <v>野付郡釧路</v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>検索</v>
      </c>
      <c r="C154" s="308"/>
      <c r="D154" s="308"/>
      <c r="E154" s="308"/>
      <c r="F154" s="307" t="str">
        <f>IF(G77="","","検索")</f>
        <v>検索</v>
      </c>
      <c r="G154" s="308"/>
      <c r="H154" s="308"/>
      <c r="I154" s="308"/>
      <c r="J154" s="307" t="str">
        <f>IF(K77="","","検索")</f>
        <v>検索</v>
      </c>
      <c r="K154" s="308"/>
      <c r="L154" s="308"/>
      <c r="M154" s="308"/>
      <c r="N154" s="307" t="str">
        <f>IF(O77="","","検索")</f>
        <v>検索</v>
      </c>
      <c r="O154" s="308"/>
      <c r="P154" s="308"/>
      <c r="Q154" s="308"/>
      <c r="R154" s="307" t="str">
        <f>IF(S77="","","検索")</f>
        <v>検索</v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>標津郡読売</v>
      </c>
      <c r="C155" s="313"/>
      <c r="D155" s="313"/>
      <c r="E155" s="313"/>
      <c r="F155" s="312" t="str">
        <f>IF(G77="","",CONCATENATE($A80,G77))</f>
        <v>標津郡朝日</v>
      </c>
      <c r="G155" s="313"/>
      <c r="H155" s="313"/>
      <c r="I155" s="313"/>
      <c r="J155" s="312" t="str">
        <f>IF(K77="","",CONCATENATE($A80,K77))</f>
        <v>標津郡毎日</v>
      </c>
      <c r="K155" s="313"/>
      <c r="L155" s="313"/>
      <c r="M155" s="313"/>
      <c r="N155" s="312" t="str">
        <f>IF(O77="","",CONCATENATE($A80,O77))</f>
        <v>標津郡北海道</v>
      </c>
      <c r="O155" s="313"/>
      <c r="P155" s="313"/>
      <c r="Q155" s="313"/>
      <c r="R155" s="312" t="str">
        <f>IF(S77="","",CONCATENATE($A80,S77))</f>
        <v>標津郡釧路</v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>検索</v>
      </c>
      <c r="C156" s="308"/>
      <c r="D156" s="308"/>
      <c r="E156" s="308"/>
      <c r="F156" s="307" t="str">
        <f>IF(G97="","","検索")</f>
        <v>検索</v>
      </c>
      <c r="G156" s="308"/>
      <c r="H156" s="308"/>
      <c r="I156" s="308"/>
      <c r="J156" s="307" t="str">
        <f>IF(K97="","","検索")</f>
        <v>検索</v>
      </c>
      <c r="K156" s="308"/>
      <c r="L156" s="308"/>
      <c r="M156" s="308"/>
      <c r="N156" s="307" t="str">
        <f>IF(O97="","","検索")</f>
        <v>検索</v>
      </c>
      <c r="O156" s="308"/>
      <c r="P156" s="308"/>
      <c r="Q156" s="308"/>
      <c r="R156" s="307" t="str">
        <f>IF(S97="","","検索")</f>
        <v>検索</v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>目梨郡読売</v>
      </c>
      <c r="C157" s="313"/>
      <c r="D157" s="313"/>
      <c r="E157" s="313"/>
      <c r="F157" s="312" t="str">
        <f>IF(G97="","",CONCATENATE($A100,G97))</f>
        <v>目梨郡朝日</v>
      </c>
      <c r="G157" s="313"/>
      <c r="H157" s="313"/>
      <c r="I157" s="313"/>
      <c r="J157" s="312" t="str">
        <f>IF(K97="","",CONCATENATE($A100,K97))</f>
        <v>目梨郡毎日</v>
      </c>
      <c r="K157" s="313"/>
      <c r="L157" s="313"/>
      <c r="M157" s="313"/>
      <c r="N157" s="312" t="str">
        <f>IF(O97="","",CONCATENATE($A100,O97))</f>
        <v>目梨郡北海道</v>
      </c>
      <c r="O157" s="313"/>
      <c r="P157" s="313"/>
      <c r="Q157" s="313"/>
      <c r="R157" s="312" t="str">
        <f>IF(S97="","",CONCATENATE($A100,S97))</f>
        <v>目梨郡釧路</v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9">
    <mergeCell ref="S47:U47"/>
    <mergeCell ref="N2:O2"/>
    <mergeCell ref="G4:I4"/>
    <mergeCell ref="K4:M4"/>
    <mergeCell ref="P2:Q2"/>
    <mergeCell ref="R2:X2"/>
    <mergeCell ref="W4:Y4"/>
    <mergeCell ref="W47:Y47"/>
    <mergeCell ref="K47:M47"/>
    <mergeCell ref="O47:Q47"/>
    <mergeCell ref="W1:X1"/>
    <mergeCell ref="C4:E4"/>
    <mergeCell ref="C1:G1"/>
    <mergeCell ref="H2:I2"/>
    <mergeCell ref="N1:O1"/>
    <mergeCell ref="Q1:R1"/>
    <mergeCell ref="U1:V1"/>
    <mergeCell ref="S1:T1"/>
    <mergeCell ref="O4:Q4"/>
    <mergeCell ref="S4:U4"/>
    <mergeCell ref="A2:B2"/>
    <mergeCell ref="C2:G2"/>
    <mergeCell ref="H1:I1"/>
    <mergeCell ref="J2:K2"/>
    <mergeCell ref="J1:M1"/>
    <mergeCell ref="A1:B1"/>
    <mergeCell ref="L2:M2"/>
    <mergeCell ref="V136:Y136"/>
    <mergeCell ref="O97:Q97"/>
    <mergeCell ref="K97:M97"/>
    <mergeCell ref="J117:M134"/>
    <mergeCell ref="W77:Y77"/>
    <mergeCell ref="W97:Y97"/>
    <mergeCell ref="R135:U135"/>
    <mergeCell ref="V135:Y135"/>
    <mergeCell ref="V117:Y134"/>
    <mergeCell ref="R117:U134"/>
    <mergeCell ref="S97:U97"/>
    <mergeCell ref="S77:U77"/>
    <mergeCell ref="O77:Q77"/>
    <mergeCell ref="N135:Q135"/>
    <mergeCell ref="N117:Q134"/>
    <mergeCell ref="K77:M77"/>
    <mergeCell ref="A80:A87"/>
    <mergeCell ref="A100:A107"/>
    <mergeCell ref="A117:A124"/>
    <mergeCell ref="C97:E97"/>
    <mergeCell ref="B117:E134"/>
    <mergeCell ref="A7:A14"/>
    <mergeCell ref="A50:A57"/>
    <mergeCell ref="C77:E77"/>
    <mergeCell ref="G77:I77"/>
    <mergeCell ref="C47:E47"/>
    <mergeCell ref="G47:I47"/>
    <mergeCell ref="B135:E135"/>
    <mergeCell ref="F135:I135"/>
    <mergeCell ref="J135:M135"/>
    <mergeCell ref="F117:I134"/>
    <mergeCell ref="G97:I97"/>
  </mergeCells>
  <phoneticPr fontId="24"/>
  <hyperlinks>
    <hyperlink ref="A97" location="MOKUJI!R1C1" display="MOKUJI!R1C1" xr:uid="{00000000-0004-0000-3300-000000000000}"/>
    <hyperlink ref="A77" location="MOKUJI!R1C1" display="MOKUJI!R1C1" xr:uid="{00000000-0004-0000-3300-000001000000}"/>
    <hyperlink ref="A47" location="MOKUJI!R1C1" display="MOKUJI!R1C1" xr:uid="{00000000-0004-0000-3300-000002000000}"/>
    <hyperlink ref="A4" location="MOKUJI!R1C1" display="MOKUJI!R1C1" xr:uid="{00000000-0004-0000-33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13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4</v>
      </c>
      <c r="Z2" s="398" t="s">
        <v>1925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1781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102</v>
      </c>
      <c r="B6" s="251" t="s">
        <v>643</v>
      </c>
      <c r="C6" s="248" t="s">
        <v>99</v>
      </c>
      <c r="D6" s="249">
        <v>820</v>
      </c>
      <c r="E6" s="250">
        <v>0</v>
      </c>
      <c r="F6" s="251" t="s">
        <v>2154</v>
      </c>
      <c r="G6" s="248" t="s">
        <v>2141</v>
      </c>
      <c r="H6" s="249">
        <v>110</v>
      </c>
      <c r="I6" s="250">
        <v>0</v>
      </c>
      <c r="J6" s="251"/>
      <c r="K6" s="248" t="s">
        <v>579</v>
      </c>
      <c r="L6" s="249" t="s">
        <v>579</v>
      </c>
      <c r="M6" s="250" t="s">
        <v>579</v>
      </c>
      <c r="N6" s="251" t="s">
        <v>644</v>
      </c>
      <c r="O6" s="248" t="s">
        <v>1962</v>
      </c>
      <c r="P6" s="249">
        <v>2390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461</v>
      </c>
      <c r="B7" s="251" t="s">
        <v>645</v>
      </c>
      <c r="C7" s="248" t="s">
        <v>100</v>
      </c>
      <c r="D7" s="249">
        <v>1000</v>
      </c>
      <c r="E7" s="250">
        <v>0</v>
      </c>
      <c r="F7" s="251" t="s">
        <v>646</v>
      </c>
      <c r="G7" s="248" t="s">
        <v>1470</v>
      </c>
      <c r="H7" s="249">
        <v>1100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649</v>
      </c>
      <c r="O7" s="248" t="s">
        <v>1963</v>
      </c>
      <c r="P7" s="249">
        <v>5000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647</v>
      </c>
      <c r="C8" s="248" t="s">
        <v>101</v>
      </c>
      <c r="D8" s="249">
        <v>720</v>
      </c>
      <c r="E8" s="250">
        <v>0</v>
      </c>
      <c r="F8" s="251" t="s">
        <v>648</v>
      </c>
      <c r="G8" s="248" t="s">
        <v>102</v>
      </c>
      <c r="H8" s="249">
        <v>2310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651</v>
      </c>
      <c r="O8" s="248" t="s">
        <v>1964</v>
      </c>
      <c r="P8" s="249">
        <v>4850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745</v>
      </c>
      <c r="C9" s="248" t="s">
        <v>102</v>
      </c>
      <c r="D9" s="249">
        <v>1350</v>
      </c>
      <c r="E9" s="250">
        <v>0</v>
      </c>
      <c r="F9" s="251" t="s">
        <v>650</v>
      </c>
      <c r="G9" s="248" t="s">
        <v>103</v>
      </c>
      <c r="H9" s="249">
        <v>940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654</v>
      </c>
      <c r="O9" s="248" t="s">
        <v>1965</v>
      </c>
      <c r="P9" s="249">
        <v>4900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652</v>
      </c>
      <c r="C10" s="248" t="s">
        <v>2044</v>
      </c>
      <c r="D10" s="249">
        <v>870</v>
      </c>
      <c r="E10" s="250">
        <v>0</v>
      </c>
      <c r="F10" s="251" t="s">
        <v>653</v>
      </c>
      <c r="G10" s="248" t="s">
        <v>104</v>
      </c>
      <c r="H10" s="249">
        <v>810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657</v>
      </c>
      <c r="O10" s="248" t="s">
        <v>1966</v>
      </c>
      <c r="P10" s="249">
        <v>2330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51" t="s">
        <v>655</v>
      </c>
      <c r="C11" s="248" t="s">
        <v>105</v>
      </c>
      <c r="D11" s="249">
        <v>400</v>
      </c>
      <c r="E11" s="250">
        <v>0</v>
      </c>
      <c r="F11" s="251" t="s">
        <v>656</v>
      </c>
      <c r="G11" s="248" t="s">
        <v>106</v>
      </c>
      <c r="H11" s="249">
        <v>500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659</v>
      </c>
      <c r="O11" s="248" t="s">
        <v>1967</v>
      </c>
      <c r="P11" s="249">
        <v>4610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1" t="s">
        <v>658</v>
      </c>
      <c r="C12" s="248" t="s">
        <v>104</v>
      </c>
      <c r="D12" s="249">
        <v>1100</v>
      </c>
      <c r="E12" s="250">
        <v>0</v>
      </c>
      <c r="F12" s="251" t="s">
        <v>2476</v>
      </c>
      <c r="G12" s="248" t="s">
        <v>2477</v>
      </c>
      <c r="H12" s="249">
        <v>80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662</v>
      </c>
      <c r="O12" s="248" t="s">
        <v>2432</v>
      </c>
      <c r="P12" s="249">
        <v>6590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1" t="s">
        <v>660</v>
      </c>
      <c r="C13" s="248" t="s">
        <v>106</v>
      </c>
      <c r="D13" s="249">
        <v>1030</v>
      </c>
      <c r="E13" s="250">
        <v>0</v>
      </c>
      <c r="F13" s="251" t="s">
        <v>2478</v>
      </c>
      <c r="G13" s="248" t="s">
        <v>2479</v>
      </c>
      <c r="H13" s="249">
        <v>240</v>
      </c>
      <c r="I13" s="250">
        <v>0</v>
      </c>
      <c r="J13" s="251"/>
      <c r="K13" s="248" t="s">
        <v>579</v>
      </c>
      <c r="L13" s="249" t="s">
        <v>579</v>
      </c>
      <c r="M13" s="250" t="s">
        <v>579</v>
      </c>
      <c r="N13" s="251" t="s">
        <v>663</v>
      </c>
      <c r="O13" s="248" t="s">
        <v>2433</v>
      </c>
      <c r="P13" s="249">
        <v>4620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1" t="s">
        <v>661</v>
      </c>
      <c r="C14" s="248" t="s">
        <v>107</v>
      </c>
      <c r="D14" s="249">
        <v>1930</v>
      </c>
      <c r="E14" s="250">
        <v>0</v>
      </c>
      <c r="F14" s="251" t="s">
        <v>2480</v>
      </c>
      <c r="G14" s="248" t="s">
        <v>2481</v>
      </c>
      <c r="H14" s="249">
        <v>170</v>
      </c>
      <c r="I14" s="250">
        <v>0</v>
      </c>
      <c r="J14" s="251"/>
      <c r="K14" s="248" t="s">
        <v>579</v>
      </c>
      <c r="L14" s="249" t="s">
        <v>579</v>
      </c>
      <c r="M14" s="250" t="s">
        <v>579</v>
      </c>
      <c r="N14" s="251" t="s">
        <v>664</v>
      </c>
      <c r="O14" s="248" t="s">
        <v>1968</v>
      </c>
      <c r="P14" s="249">
        <v>1110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1"/>
      <c r="G15" s="248" t="s">
        <v>579</v>
      </c>
      <c r="H15" s="249" t="s">
        <v>579</v>
      </c>
      <c r="I15" s="250" t="s">
        <v>579</v>
      </c>
      <c r="J15" s="251"/>
      <c r="K15" s="248" t="s">
        <v>579</v>
      </c>
      <c r="L15" s="249" t="s">
        <v>579</v>
      </c>
      <c r="M15" s="250" t="s">
        <v>579</v>
      </c>
      <c r="N15" s="251" t="s">
        <v>665</v>
      </c>
      <c r="O15" s="248" t="s">
        <v>1969</v>
      </c>
      <c r="P15" s="249">
        <v>2710</v>
      </c>
      <c r="Q15" s="250">
        <v>0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1" t="s">
        <v>666</v>
      </c>
      <c r="O16" s="248" t="s">
        <v>1970</v>
      </c>
      <c r="P16" s="249">
        <v>2660</v>
      </c>
      <c r="Q16" s="250">
        <v>0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1" t="s">
        <v>667</v>
      </c>
      <c r="O17" s="248" t="s">
        <v>2464</v>
      </c>
      <c r="P17" s="249">
        <v>560</v>
      </c>
      <c r="Q17" s="250">
        <v>0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1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1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1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5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5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5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5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5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5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5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5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5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5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5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5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5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5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5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5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5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5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5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57810</v>
      </c>
      <c r="B45" s="254"/>
      <c r="C45" s="256" t="str">
        <f>IF(D45=0,"","計")</f>
        <v>計</v>
      </c>
      <c r="D45" s="257">
        <f>SUBTOTAL(9,D6:D44)</f>
        <v>9220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6260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42330</v>
      </c>
      <c r="Q45" s="258">
        <f>SUM(Q6:Q44)</f>
        <v>0</v>
      </c>
      <c r="R45" s="25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3"/>
      <c r="S46" s="261"/>
      <c r="T46" s="262"/>
      <c r="U46" s="250"/>
      <c r="V46" s="264"/>
      <c r="W46" s="261"/>
      <c r="X46" s="262"/>
      <c r="Y46" s="250"/>
    </row>
    <row r="47" spans="1:25" s="265" customFormat="1" ht="12.75" hidden="1" customHeight="1">
      <c r="A47" s="236" t="s">
        <v>552</v>
      </c>
      <c r="B47" s="320"/>
      <c r="C47" s="550"/>
      <c r="D47" s="551"/>
      <c r="E47" s="552"/>
      <c r="F47" s="321"/>
      <c r="G47" s="550"/>
      <c r="H47" s="551"/>
      <c r="I47" s="552"/>
      <c r="J47" s="320"/>
      <c r="K47" s="550"/>
      <c r="L47" s="551"/>
      <c r="M47" s="552"/>
      <c r="N47" s="321"/>
      <c r="O47" s="550"/>
      <c r="P47" s="551"/>
      <c r="Q47" s="552"/>
      <c r="R47" s="321"/>
      <c r="S47" s="550"/>
      <c r="T47" s="551"/>
      <c r="U47" s="552"/>
      <c r="V47" s="322"/>
      <c r="W47" s="323"/>
      <c r="X47" s="324"/>
      <c r="Y47" s="325"/>
    </row>
    <row r="48" spans="1:25" s="265" customFormat="1" ht="12.75" hidden="1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4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hidden="1" customHeight="1">
      <c r="A49" s="326"/>
      <c r="B49" s="287"/>
      <c r="C49" s="248" t="s">
        <v>579</v>
      </c>
      <c r="D49" s="249" t="s">
        <v>579</v>
      </c>
      <c r="E49" s="250"/>
      <c r="F49" s="327"/>
      <c r="G49" s="248" t="s">
        <v>579</v>
      </c>
      <c r="H49" s="249" t="s">
        <v>579</v>
      </c>
      <c r="I49" s="250"/>
      <c r="J49" s="327"/>
      <c r="K49" s="248" t="s">
        <v>579</v>
      </c>
      <c r="L49" s="267" t="s">
        <v>579</v>
      </c>
      <c r="M49" s="250"/>
      <c r="N49" s="328"/>
      <c r="O49" s="248" t="s">
        <v>579</v>
      </c>
      <c r="P49" s="267" t="s">
        <v>579</v>
      </c>
      <c r="Q49" s="250"/>
      <c r="R49" s="328"/>
      <c r="S49" s="248" t="s">
        <v>579</v>
      </c>
      <c r="T49" s="267" t="s">
        <v>579</v>
      </c>
      <c r="U49" s="250"/>
      <c r="V49" s="268"/>
      <c r="W49" s="248" t="s">
        <v>579</v>
      </c>
      <c r="X49" s="267" t="s">
        <v>579</v>
      </c>
      <c r="Y49" s="250"/>
    </row>
    <row r="50" spans="1:25" s="252" customFormat="1" ht="12.75" hidden="1" customHeight="1">
      <c r="A50" s="556"/>
      <c r="B50" s="287"/>
      <c r="C50" s="248" t="s">
        <v>579</v>
      </c>
      <c r="D50" s="249" t="s">
        <v>579</v>
      </c>
      <c r="E50" s="250"/>
      <c r="F50" s="275"/>
      <c r="G50" s="248" t="s">
        <v>579</v>
      </c>
      <c r="H50" s="249" t="s">
        <v>579</v>
      </c>
      <c r="I50" s="250"/>
      <c r="J50" s="275"/>
      <c r="K50" s="248" t="s">
        <v>579</v>
      </c>
      <c r="L50" s="267" t="s">
        <v>579</v>
      </c>
      <c r="M50" s="250"/>
      <c r="N50" s="329"/>
      <c r="O50" s="248" t="s">
        <v>579</v>
      </c>
      <c r="P50" s="267" t="s">
        <v>579</v>
      </c>
      <c r="Q50" s="250"/>
      <c r="R50" s="329"/>
      <c r="S50" s="248" t="s">
        <v>579</v>
      </c>
      <c r="T50" s="267" t="s">
        <v>579</v>
      </c>
      <c r="U50" s="250"/>
      <c r="V50" s="269"/>
      <c r="W50" s="248" t="s">
        <v>579</v>
      </c>
      <c r="X50" s="267" t="s">
        <v>579</v>
      </c>
      <c r="Y50" s="250"/>
    </row>
    <row r="51" spans="1:25" s="252" customFormat="1" ht="12.75" hidden="1" customHeight="1">
      <c r="A51" s="556"/>
      <c r="B51" s="287"/>
      <c r="C51" s="248" t="s">
        <v>579</v>
      </c>
      <c r="D51" s="249" t="s">
        <v>579</v>
      </c>
      <c r="E51" s="250"/>
      <c r="F51" s="275"/>
      <c r="G51" s="248" t="s">
        <v>579</v>
      </c>
      <c r="H51" s="249" t="s">
        <v>579</v>
      </c>
      <c r="I51" s="250"/>
      <c r="J51" s="275"/>
      <c r="K51" s="248" t="s">
        <v>579</v>
      </c>
      <c r="L51" s="267" t="s">
        <v>579</v>
      </c>
      <c r="M51" s="250"/>
      <c r="N51" s="329"/>
      <c r="O51" s="248" t="s">
        <v>579</v>
      </c>
      <c r="P51" s="267" t="s">
        <v>579</v>
      </c>
      <c r="Q51" s="250"/>
      <c r="R51" s="275"/>
      <c r="S51" s="248" t="s">
        <v>579</v>
      </c>
      <c r="T51" s="267" t="s">
        <v>579</v>
      </c>
      <c r="U51" s="250"/>
      <c r="V51" s="269"/>
      <c r="W51" s="248" t="s">
        <v>579</v>
      </c>
      <c r="X51" s="267" t="s">
        <v>579</v>
      </c>
      <c r="Y51" s="250"/>
    </row>
    <row r="52" spans="1:25" s="252" customFormat="1" ht="12.75" hidden="1" customHeight="1">
      <c r="A52" s="556"/>
      <c r="B52" s="287"/>
      <c r="C52" s="248" t="s">
        <v>579</v>
      </c>
      <c r="D52" s="249" t="s">
        <v>579</v>
      </c>
      <c r="E52" s="250"/>
      <c r="F52" s="275"/>
      <c r="G52" s="248" t="s">
        <v>579</v>
      </c>
      <c r="H52" s="249" t="s">
        <v>579</v>
      </c>
      <c r="I52" s="250"/>
      <c r="J52" s="275"/>
      <c r="K52" s="248" t="s">
        <v>579</v>
      </c>
      <c r="L52" s="267" t="s">
        <v>579</v>
      </c>
      <c r="M52" s="250"/>
      <c r="N52" s="329"/>
      <c r="O52" s="248" t="s">
        <v>579</v>
      </c>
      <c r="P52" s="267" t="s">
        <v>579</v>
      </c>
      <c r="Q52" s="250"/>
      <c r="R52" s="275"/>
      <c r="S52" s="248" t="s">
        <v>579</v>
      </c>
      <c r="T52" s="267" t="s">
        <v>579</v>
      </c>
      <c r="U52" s="250"/>
      <c r="V52" s="269"/>
      <c r="W52" s="248" t="s">
        <v>579</v>
      </c>
      <c r="X52" s="267" t="s">
        <v>579</v>
      </c>
      <c r="Y52" s="250"/>
    </row>
    <row r="53" spans="1:25" s="252" customFormat="1" ht="12.75" hidden="1" customHeight="1">
      <c r="A53" s="556"/>
      <c r="B53" s="287"/>
      <c r="C53" s="248" t="s">
        <v>579</v>
      </c>
      <c r="D53" s="249" t="s">
        <v>579</v>
      </c>
      <c r="E53" s="250"/>
      <c r="F53" s="275"/>
      <c r="G53" s="248" t="s">
        <v>579</v>
      </c>
      <c r="H53" s="249" t="s">
        <v>579</v>
      </c>
      <c r="I53" s="250"/>
      <c r="J53" s="275"/>
      <c r="K53" s="248" t="s">
        <v>579</v>
      </c>
      <c r="L53" s="267" t="s">
        <v>579</v>
      </c>
      <c r="M53" s="250"/>
      <c r="N53" s="329"/>
      <c r="O53" s="248" t="s">
        <v>579</v>
      </c>
      <c r="P53" s="267" t="s">
        <v>579</v>
      </c>
      <c r="Q53" s="250"/>
      <c r="R53" s="275"/>
      <c r="S53" s="248" t="s">
        <v>579</v>
      </c>
      <c r="T53" s="267" t="s">
        <v>579</v>
      </c>
      <c r="U53" s="250"/>
      <c r="V53" s="269"/>
      <c r="W53" s="248" t="s">
        <v>579</v>
      </c>
      <c r="X53" s="267" t="s">
        <v>579</v>
      </c>
      <c r="Y53" s="250"/>
    </row>
    <row r="54" spans="1:25" s="252" customFormat="1" ht="12.75" hidden="1" customHeight="1">
      <c r="A54" s="556"/>
      <c r="B54" s="287"/>
      <c r="C54" s="248" t="s">
        <v>579</v>
      </c>
      <c r="D54" s="249" t="s">
        <v>579</v>
      </c>
      <c r="E54" s="250"/>
      <c r="F54" s="275"/>
      <c r="G54" s="248" t="s">
        <v>579</v>
      </c>
      <c r="H54" s="249" t="s">
        <v>579</v>
      </c>
      <c r="I54" s="250"/>
      <c r="J54" s="275"/>
      <c r="K54" s="248" t="s">
        <v>579</v>
      </c>
      <c r="L54" s="267" t="s">
        <v>579</v>
      </c>
      <c r="M54" s="250"/>
      <c r="N54" s="329"/>
      <c r="O54" s="248" t="s">
        <v>579</v>
      </c>
      <c r="P54" s="267" t="s">
        <v>579</v>
      </c>
      <c r="Q54" s="250"/>
      <c r="R54" s="275"/>
      <c r="S54" s="248" t="s">
        <v>579</v>
      </c>
      <c r="T54" s="267" t="s">
        <v>579</v>
      </c>
      <c r="U54" s="250"/>
      <c r="V54" s="269"/>
      <c r="W54" s="248" t="s">
        <v>579</v>
      </c>
      <c r="X54" s="267" t="s">
        <v>579</v>
      </c>
      <c r="Y54" s="250"/>
    </row>
    <row r="55" spans="1:25" s="252" customFormat="1" ht="12.75" hidden="1" customHeight="1">
      <c r="A55" s="556"/>
      <c r="B55" s="275"/>
      <c r="C55" s="248" t="s">
        <v>579</v>
      </c>
      <c r="D55" s="249" t="s">
        <v>579</v>
      </c>
      <c r="E55" s="250"/>
      <c r="F55" s="273"/>
      <c r="G55" s="248" t="s">
        <v>579</v>
      </c>
      <c r="H55" s="249" t="s">
        <v>579</v>
      </c>
      <c r="I55" s="250"/>
      <c r="J55" s="273"/>
      <c r="K55" s="270" t="s">
        <v>579</v>
      </c>
      <c r="L55" s="271" t="s">
        <v>579</v>
      </c>
      <c r="M55" s="250"/>
      <c r="N55" s="263"/>
      <c r="O55" s="270" t="s">
        <v>579</v>
      </c>
      <c r="P55" s="271" t="s">
        <v>579</v>
      </c>
      <c r="Q55" s="250"/>
      <c r="R55" s="273"/>
      <c r="S55" s="270" t="s">
        <v>579</v>
      </c>
      <c r="T55" s="271" t="s">
        <v>579</v>
      </c>
      <c r="U55" s="250"/>
      <c r="V55" s="272"/>
      <c r="W55" s="270" t="s">
        <v>579</v>
      </c>
      <c r="X55" s="271" t="s">
        <v>579</v>
      </c>
      <c r="Y55" s="250"/>
    </row>
    <row r="56" spans="1:25" s="252" customFormat="1" ht="12.75" hidden="1" customHeight="1">
      <c r="A56" s="556"/>
      <c r="B56" s="275"/>
      <c r="C56" s="248" t="s">
        <v>579</v>
      </c>
      <c r="D56" s="249" t="s">
        <v>579</v>
      </c>
      <c r="E56" s="250"/>
      <c r="F56" s="273"/>
      <c r="G56" s="248" t="s">
        <v>579</v>
      </c>
      <c r="H56" s="249" t="s">
        <v>579</v>
      </c>
      <c r="I56" s="250"/>
      <c r="J56" s="273"/>
      <c r="K56" s="270" t="s">
        <v>579</v>
      </c>
      <c r="L56" s="271" t="s">
        <v>579</v>
      </c>
      <c r="M56" s="250"/>
      <c r="N56" s="263"/>
      <c r="O56" s="270" t="s">
        <v>579</v>
      </c>
      <c r="P56" s="271" t="s">
        <v>579</v>
      </c>
      <c r="Q56" s="250"/>
      <c r="R56" s="273"/>
      <c r="S56" s="270" t="s">
        <v>579</v>
      </c>
      <c r="T56" s="271" t="s">
        <v>579</v>
      </c>
      <c r="U56" s="250"/>
      <c r="V56" s="272"/>
      <c r="W56" s="270" t="s">
        <v>579</v>
      </c>
      <c r="X56" s="271" t="s">
        <v>579</v>
      </c>
      <c r="Y56" s="250"/>
    </row>
    <row r="57" spans="1:25" s="252" customFormat="1" ht="12.75" hidden="1" customHeight="1">
      <c r="A57" s="556"/>
      <c r="B57" s="275"/>
      <c r="C57" s="248" t="s">
        <v>579</v>
      </c>
      <c r="D57" s="249" t="s">
        <v>579</v>
      </c>
      <c r="E57" s="250"/>
      <c r="F57" s="273"/>
      <c r="G57" s="248" t="s">
        <v>579</v>
      </c>
      <c r="H57" s="249" t="s">
        <v>579</v>
      </c>
      <c r="I57" s="250"/>
      <c r="J57" s="273"/>
      <c r="K57" s="270" t="s">
        <v>579</v>
      </c>
      <c r="L57" s="271" t="s">
        <v>579</v>
      </c>
      <c r="M57" s="250"/>
      <c r="N57" s="263"/>
      <c r="O57" s="270" t="s">
        <v>579</v>
      </c>
      <c r="P57" s="271" t="s">
        <v>579</v>
      </c>
      <c r="Q57" s="250"/>
      <c r="R57" s="273"/>
      <c r="S57" s="270" t="s">
        <v>579</v>
      </c>
      <c r="T57" s="271" t="s">
        <v>579</v>
      </c>
      <c r="U57" s="250"/>
      <c r="V57" s="272"/>
      <c r="W57" s="270" t="s">
        <v>579</v>
      </c>
      <c r="X57" s="271" t="s">
        <v>579</v>
      </c>
      <c r="Y57" s="250"/>
    </row>
    <row r="58" spans="1:25" s="252" customFormat="1" ht="12.75" hidden="1" customHeight="1">
      <c r="A58" s="274"/>
      <c r="B58" s="275"/>
      <c r="C58" s="248" t="s">
        <v>579</v>
      </c>
      <c r="D58" s="249" t="s">
        <v>579</v>
      </c>
      <c r="E58" s="250"/>
      <c r="F58" s="273"/>
      <c r="G58" s="248" t="s">
        <v>579</v>
      </c>
      <c r="H58" s="249" t="s">
        <v>579</v>
      </c>
      <c r="I58" s="250"/>
      <c r="J58" s="273"/>
      <c r="K58" s="270" t="s">
        <v>579</v>
      </c>
      <c r="L58" s="271" t="s">
        <v>579</v>
      </c>
      <c r="M58" s="250"/>
      <c r="N58" s="263"/>
      <c r="O58" s="270" t="s">
        <v>579</v>
      </c>
      <c r="P58" s="271" t="s">
        <v>579</v>
      </c>
      <c r="Q58" s="250"/>
      <c r="R58" s="273"/>
      <c r="S58" s="270" t="s">
        <v>579</v>
      </c>
      <c r="T58" s="271" t="s">
        <v>579</v>
      </c>
      <c r="U58" s="250"/>
      <c r="V58" s="272"/>
      <c r="W58" s="270" t="s">
        <v>579</v>
      </c>
      <c r="X58" s="271" t="s">
        <v>579</v>
      </c>
      <c r="Y58" s="250"/>
    </row>
    <row r="59" spans="1:25" s="252" customFormat="1" ht="12.75" hidden="1" customHeight="1">
      <c r="A59" s="274"/>
      <c r="B59" s="275"/>
      <c r="C59" s="248" t="s">
        <v>579</v>
      </c>
      <c r="D59" s="249" t="s">
        <v>579</v>
      </c>
      <c r="E59" s="250"/>
      <c r="F59" s="273"/>
      <c r="G59" s="248" t="s">
        <v>579</v>
      </c>
      <c r="H59" s="249" t="s">
        <v>579</v>
      </c>
      <c r="I59" s="250"/>
      <c r="J59" s="273"/>
      <c r="K59" s="270" t="s">
        <v>579</v>
      </c>
      <c r="L59" s="271" t="s">
        <v>579</v>
      </c>
      <c r="M59" s="250"/>
      <c r="N59" s="263"/>
      <c r="O59" s="270" t="s">
        <v>579</v>
      </c>
      <c r="P59" s="271" t="s">
        <v>579</v>
      </c>
      <c r="Q59" s="250"/>
      <c r="R59" s="273"/>
      <c r="S59" s="270" t="s">
        <v>579</v>
      </c>
      <c r="T59" s="271" t="s">
        <v>579</v>
      </c>
      <c r="U59" s="250"/>
      <c r="V59" s="272"/>
      <c r="W59" s="270" t="s">
        <v>579</v>
      </c>
      <c r="X59" s="271" t="s">
        <v>579</v>
      </c>
      <c r="Y59" s="250"/>
    </row>
    <row r="60" spans="1:25" s="252" customFormat="1" ht="12.75" hidden="1" customHeight="1">
      <c r="A60" s="274"/>
      <c r="B60" s="275"/>
      <c r="C60" s="248" t="s">
        <v>579</v>
      </c>
      <c r="D60" s="249" t="s">
        <v>579</v>
      </c>
      <c r="E60" s="250"/>
      <c r="F60" s="273"/>
      <c r="G60" s="248" t="s">
        <v>579</v>
      </c>
      <c r="H60" s="249" t="s">
        <v>579</v>
      </c>
      <c r="I60" s="250"/>
      <c r="J60" s="273"/>
      <c r="K60" s="270" t="s">
        <v>579</v>
      </c>
      <c r="L60" s="271" t="s">
        <v>579</v>
      </c>
      <c r="M60" s="250"/>
      <c r="N60" s="263"/>
      <c r="O60" s="270" t="s">
        <v>579</v>
      </c>
      <c r="P60" s="271" t="s">
        <v>579</v>
      </c>
      <c r="Q60" s="250"/>
      <c r="R60" s="273"/>
      <c r="S60" s="270" t="s">
        <v>579</v>
      </c>
      <c r="T60" s="271" t="s">
        <v>579</v>
      </c>
      <c r="U60" s="250"/>
      <c r="V60" s="272"/>
      <c r="W60" s="270" t="s">
        <v>579</v>
      </c>
      <c r="X60" s="271" t="s">
        <v>579</v>
      </c>
      <c r="Y60" s="250"/>
    </row>
    <row r="61" spans="1:25" s="276" customFormat="1" ht="12.75" hidden="1" customHeight="1">
      <c r="A61" s="274"/>
      <c r="B61" s="275"/>
      <c r="C61" s="248" t="s">
        <v>579</v>
      </c>
      <c r="D61" s="249" t="s">
        <v>579</v>
      </c>
      <c r="E61" s="250"/>
      <c r="F61" s="273"/>
      <c r="G61" s="248" t="s">
        <v>579</v>
      </c>
      <c r="H61" s="249" t="s">
        <v>579</v>
      </c>
      <c r="I61" s="250"/>
      <c r="J61" s="273"/>
      <c r="K61" s="270" t="s">
        <v>579</v>
      </c>
      <c r="L61" s="271" t="s">
        <v>579</v>
      </c>
      <c r="M61" s="250"/>
      <c r="N61" s="263"/>
      <c r="O61" s="270" t="s">
        <v>579</v>
      </c>
      <c r="P61" s="271" t="s">
        <v>579</v>
      </c>
      <c r="Q61" s="250"/>
      <c r="R61" s="273"/>
      <c r="S61" s="270" t="s">
        <v>579</v>
      </c>
      <c r="T61" s="271" t="s">
        <v>579</v>
      </c>
      <c r="U61" s="250"/>
      <c r="V61" s="272"/>
      <c r="W61" s="270" t="s">
        <v>579</v>
      </c>
      <c r="X61" s="271" t="s">
        <v>579</v>
      </c>
      <c r="Y61" s="250"/>
    </row>
    <row r="62" spans="1:25" ht="13.5" hidden="1" customHeight="1">
      <c r="A62" s="274"/>
      <c r="B62" s="275"/>
      <c r="C62" s="248" t="s">
        <v>579</v>
      </c>
      <c r="D62" s="249" t="s">
        <v>579</v>
      </c>
      <c r="E62" s="250"/>
      <c r="F62" s="273"/>
      <c r="G62" s="248" t="s">
        <v>579</v>
      </c>
      <c r="H62" s="249" t="s">
        <v>579</v>
      </c>
      <c r="I62" s="250"/>
      <c r="J62" s="273"/>
      <c r="K62" s="270" t="s">
        <v>579</v>
      </c>
      <c r="L62" s="271" t="s">
        <v>579</v>
      </c>
      <c r="M62" s="250"/>
      <c r="N62" s="263"/>
      <c r="O62" s="270" t="s">
        <v>579</v>
      </c>
      <c r="P62" s="271" t="s">
        <v>579</v>
      </c>
      <c r="Q62" s="250"/>
      <c r="R62" s="273"/>
      <c r="S62" s="270" t="s">
        <v>579</v>
      </c>
      <c r="T62" s="271" t="s">
        <v>579</v>
      </c>
      <c r="U62" s="250"/>
      <c r="V62" s="272"/>
      <c r="W62" s="270" t="s">
        <v>579</v>
      </c>
      <c r="X62" s="271" t="s">
        <v>579</v>
      </c>
      <c r="Y62" s="250"/>
    </row>
    <row r="63" spans="1:25" ht="13.5" hidden="1" customHeight="1">
      <c r="A63" s="274"/>
      <c r="B63" s="275"/>
      <c r="C63" s="248" t="s">
        <v>579</v>
      </c>
      <c r="D63" s="249" t="s">
        <v>579</v>
      </c>
      <c r="E63" s="250"/>
      <c r="F63" s="273"/>
      <c r="G63" s="248" t="s">
        <v>579</v>
      </c>
      <c r="H63" s="249" t="s">
        <v>579</v>
      </c>
      <c r="I63" s="250"/>
      <c r="J63" s="273"/>
      <c r="K63" s="270" t="s">
        <v>579</v>
      </c>
      <c r="L63" s="271" t="s">
        <v>579</v>
      </c>
      <c r="M63" s="250"/>
      <c r="N63" s="263"/>
      <c r="O63" s="270" t="s">
        <v>579</v>
      </c>
      <c r="P63" s="271" t="s">
        <v>579</v>
      </c>
      <c r="Q63" s="250"/>
      <c r="R63" s="273"/>
      <c r="S63" s="270" t="s">
        <v>579</v>
      </c>
      <c r="T63" s="271" t="s">
        <v>579</v>
      </c>
      <c r="U63" s="250"/>
      <c r="V63" s="272"/>
      <c r="W63" s="270" t="s">
        <v>579</v>
      </c>
      <c r="X63" s="271" t="s">
        <v>579</v>
      </c>
      <c r="Y63" s="250"/>
    </row>
    <row r="64" spans="1:25" ht="13.5" hidden="1" customHeight="1">
      <c r="A64" s="274"/>
      <c r="B64" s="275"/>
      <c r="C64" s="248" t="s">
        <v>579</v>
      </c>
      <c r="D64" s="249" t="s">
        <v>579</v>
      </c>
      <c r="E64" s="250"/>
      <c r="F64" s="273"/>
      <c r="G64" s="248" t="s">
        <v>579</v>
      </c>
      <c r="H64" s="249" t="s">
        <v>579</v>
      </c>
      <c r="I64" s="250"/>
      <c r="J64" s="273"/>
      <c r="K64" s="270" t="s">
        <v>579</v>
      </c>
      <c r="L64" s="271" t="s">
        <v>579</v>
      </c>
      <c r="M64" s="250"/>
      <c r="N64" s="263"/>
      <c r="O64" s="270" t="s">
        <v>579</v>
      </c>
      <c r="P64" s="271" t="s">
        <v>579</v>
      </c>
      <c r="Q64" s="250"/>
      <c r="R64" s="273"/>
      <c r="S64" s="270" t="s">
        <v>579</v>
      </c>
      <c r="T64" s="271" t="s">
        <v>579</v>
      </c>
      <c r="U64" s="250"/>
      <c r="V64" s="272"/>
      <c r="W64" s="270" t="s">
        <v>579</v>
      </c>
      <c r="X64" s="271" t="s">
        <v>579</v>
      </c>
      <c r="Y64" s="250"/>
    </row>
    <row r="65" spans="1:25" ht="13.5" hidden="1" customHeight="1">
      <c r="A65" s="274"/>
      <c r="B65" s="275"/>
      <c r="C65" s="248" t="s">
        <v>579</v>
      </c>
      <c r="D65" s="249" t="s">
        <v>579</v>
      </c>
      <c r="E65" s="250"/>
      <c r="F65" s="273"/>
      <c r="G65" s="248" t="s">
        <v>579</v>
      </c>
      <c r="H65" s="249" t="s">
        <v>579</v>
      </c>
      <c r="I65" s="250"/>
      <c r="J65" s="273"/>
      <c r="K65" s="270" t="s">
        <v>579</v>
      </c>
      <c r="L65" s="271" t="s">
        <v>579</v>
      </c>
      <c r="M65" s="250"/>
      <c r="N65" s="263"/>
      <c r="O65" s="270" t="s">
        <v>579</v>
      </c>
      <c r="P65" s="271" t="s">
        <v>579</v>
      </c>
      <c r="Q65" s="250"/>
      <c r="R65" s="273"/>
      <c r="S65" s="270" t="s">
        <v>579</v>
      </c>
      <c r="T65" s="271" t="s">
        <v>579</v>
      </c>
      <c r="U65" s="250"/>
      <c r="V65" s="272"/>
      <c r="W65" s="270" t="s">
        <v>579</v>
      </c>
      <c r="X65" s="271" t="s">
        <v>579</v>
      </c>
      <c r="Y65" s="250"/>
    </row>
    <row r="66" spans="1:25" ht="13.5" hidden="1" customHeight="1">
      <c r="A66" s="274"/>
      <c r="B66" s="275"/>
      <c r="C66" s="248" t="s">
        <v>579</v>
      </c>
      <c r="D66" s="249" t="s">
        <v>579</v>
      </c>
      <c r="E66" s="250"/>
      <c r="F66" s="273"/>
      <c r="G66" s="248" t="s">
        <v>579</v>
      </c>
      <c r="H66" s="249" t="s">
        <v>579</v>
      </c>
      <c r="I66" s="250"/>
      <c r="J66" s="273"/>
      <c r="K66" s="270" t="s">
        <v>579</v>
      </c>
      <c r="L66" s="271" t="s">
        <v>579</v>
      </c>
      <c r="M66" s="250"/>
      <c r="N66" s="263"/>
      <c r="O66" s="270" t="s">
        <v>579</v>
      </c>
      <c r="P66" s="271" t="s">
        <v>579</v>
      </c>
      <c r="Q66" s="250"/>
      <c r="R66" s="273"/>
      <c r="S66" s="270" t="s">
        <v>579</v>
      </c>
      <c r="T66" s="271" t="s">
        <v>579</v>
      </c>
      <c r="U66" s="250"/>
      <c r="V66" s="272"/>
      <c r="W66" s="270" t="s">
        <v>579</v>
      </c>
      <c r="X66" s="271" t="s">
        <v>579</v>
      </c>
      <c r="Y66" s="250"/>
    </row>
    <row r="67" spans="1:25" ht="13.5" hidden="1" customHeight="1">
      <c r="A67" s="274"/>
      <c r="B67" s="275"/>
      <c r="C67" s="248" t="s">
        <v>579</v>
      </c>
      <c r="D67" s="249" t="s">
        <v>579</v>
      </c>
      <c r="E67" s="250"/>
      <c r="F67" s="273"/>
      <c r="G67" s="248" t="s">
        <v>579</v>
      </c>
      <c r="H67" s="249" t="s">
        <v>579</v>
      </c>
      <c r="I67" s="250"/>
      <c r="J67" s="273"/>
      <c r="K67" s="270" t="s">
        <v>579</v>
      </c>
      <c r="L67" s="271" t="s">
        <v>579</v>
      </c>
      <c r="M67" s="250"/>
      <c r="N67" s="263"/>
      <c r="O67" s="270" t="s">
        <v>579</v>
      </c>
      <c r="P67" s="271" t="s">
        <v>579</v>
      </c>
      <c r="Q67" s="250"/>
      <c r="R67" s="273"/>
      <c r="S67" s="270" t="s">
        <v>579</v>
      </c>
      <c r="T67" s="271" t="s">
        <v>579</v>
      </c>
      <c r="U67" s="250"/>
      <c r="V67" s="272"/>
      <c r="W67" s="270" t="s">
        <v>579</v>
      </c>
      <c r="X67" s="271" t="s">
        <v>579</v>
      </c>
      <c r="Y67" s="250"/>
    </row>
    <row r="68" spans="1:25" ht="13.5" hidden="1" customHeight="1">
      <c r="A68" s="274"/>
      <c r="B68" s="275"/>
      <c r="C68" s="248" t="s">
        <v>579</v>
      </c>
      <c r="D68" s="249" t="s">
        <v>579</v>
      </c>
      <c r="E68" s="250"/>
      <c r="F68" s="273"/>
      <c r="G68" s="248" t="s">
        <v>579</v>
      </c>
      <c r="H68" s="249" t="s">
        <v>579</v>
      </c>
      <c r="I68" s="250"/>
      <c r="J68" s="273"/>
      <c r="K68" s="270" t="s">
        <v>579</v>
      </c>
      <c r="L68" s="271" t="s">
        <v>579</v>
      </c>
      <c r="M68" s="250"/>
      <c r="N68" s="263"/>
      <c r="O68" s="270" t="s">
        <v>579</v>
      </c>
      <c r="P68" s="271" t="s">
        <v>579</v>
      </c>
      <c r="Q68" s="250"/>
      <c r="R68" s="273"/>
      <c r="S68" s="270" t="s">
        <v>579</v>
      </c>
      <c r="T68" s="271" t="s">
        <v>579</v>
      </c>
      <c r="U68" s="250"/>
      <c r="V68" s="272"/>
      <c r="W68" s="270" t="s">
        <v>579</v>
      </c>
      <c r="X68" s="271" t="s">
        <v>579</v>
      </c>
      <c r="Y68" s="250"/>
    </row>
    <row r="69" spans="1:25" ht="13.5" hidden="1" customHeight="1">
      <c r="A69" s="274"/>
      <c r="B69" s="275"/>
      <c r="C69" s="248" t="s">
        <v>579</v>
      </c>
      <c r="D69" s="249" t="s">
        <v>579</v>
      </c>
      <c r="E69" s="250"/>
      <c r="F69" s="273"/>
      <c r="G69" s="248" t="s">
        <v>579</v>
      </c>
      <c r="H69" s="249" t="s">
        <v>579</v>
      </c>
      <c r="I69" s="250"/>
      <c r="J69" s="273"/>
      <c r="K69" s="270" t="s">
        <v>579</v>
      </c>
      <c r="L69" s="271" t="s">
        <v>579</v>
      </c>
      <c r="M69" s="250"/>
      <c r="N69" s="263"/>
      <c r="O69" s="270" t="s">
        <v>579</v>
      </c>
      <c r="P69" s="271" t="s">
        <v>579</v>
      </c>
      <c r="Q69" s="250"/>
      <c r="R69" s="273"/>
      <c r="S69" s="270" t="s">
        <v>579</v>
      </c>
      <c r="T69" s="271" t="s">
        <v>579</v>
      </c>
      <c r="U69" s="250"/>
      <c r="V69" s="272"/>
      <c r="W69" s="270" t="s">
        <v>579</v>
      </c>
      <c r="X69" s="271" t="s">
        <v>579</v>
      </c>
      <c r="Y69" s="250"/>
    </row>
    <row r="70" spans="1:25" ht="13.5" hidden="1" customHeight="1">
      <c r="A70" s="274"/>
      <c r="B70" s="275"/>
      <c r="C70" s="248" t="s">
        <v>579</v>
      </c>
      <c r="D70" s="249" t="s">
        <v>579</v>
      </c>
      <c r="E70" s="250"/>
      <c r="F70" s="273"/>
      <c r="G70" s="248" t="s">
        <v>579</v>
      </c>
      <c r="H70" s="249" t="s">
        <v>579</v>
      </c>
      <c r="I70" s="250"/>
      <c r="J70" s="273"/>
      <c r="K70" s="270" t="s">
        <v>579</v>
      </c>
      <c r="L70" s="271" t="s">
        <v>579</v>
      </c>
      <c r="M70" s="250"/>
      <c r="N70" s="263"/>
      <c r="O70" s="270" t="s">
        <v>579</v>
      </c>
      <c r="P70" s="271" t="s">
        <v>579</v>
      </c>
      <c r="Q70" s="250"/>
      <c r="R70" s="273"/>
      <c r="S70" s="270" t="s">
        <v>579</v>
      </c>
      <c r="T70" s="271" t="s">
        <v>579</v>
      </c>
      <c r="U70" s="250"/>
      <c r="V70" s="272"/>
      <c r="W70" s="270" t="s">
        <v>579</v>
      </c>
      <c r="X70" s="271" t="s">
        <v>579</v>
      </c>
      <c r="Y70" s="250"/>
    </row>
    <row r="71" spans="1:25" ht="13.5" hidden="1" customHeight="1">
      <c r="A71" s="274"/>
      <c r="B71" s="275"/>
      <c r="C71" s="248" t="s">
        <v>579</v>
      </c>
      <c r="D71" s="249" t="s">
        <v>579</v>
      </c>
      <c r="E71" s="250"/>
      <c r="F71" s="273"/>
      <c r="G71" s="248" t="s">
        <v>579</v>
      </c>
      <c r="H71" s="249" t="s">
        <v>579</v>
      </c>
      <c r="I71" s="250"/>
      <c r="J71" s="273"/>
      <c r="K71" s="270" t="s">
        <v>579</v>
      </c>
      <c r="L71" s="271" t="s">
        <v>579</v>
      </c>
      <c r="M71" s="250"/>
      <c r="N71" s="263"/>
      <c r="O71" s="270" t="s">
        <v>579</v>
      </c>
      <c r="P71" s="271" t="s">
        <v>579</v>
      </c>
      <c r="Q71" s="250"/>
      <c r="R71" s="273"/>
      <c r="S71" s="270" t="s">
        <v>579</v>
      </c>
      <c r="T71" s="271" t="s">
        <v>579</v>
      </c>
      <c r="U71" s="250"/>
      <c r="V71" s="272"/>
      <c r="W71" s="270" t="s">
        <v>579</v>
      </c>
      <c r="X71" s="271" t="s">
        <v>579</v>
      </c>
      <c r="Y71" s="250"/>
    </row>
    <row r="72" spans="1:25" ht="13.5" hidden="1" customHeight="1">
      <c r="A72" s="274"/>
      <c r="B72" s="275"/>
      <c r="C72" s="248" t="s">
        <v>579</v>
      </c>
      <c r="D72" s="249" t="s">
        <v>579</v>
      </c>
      <c r="E72" s="250"/>
      <c r="F72" s="273"/>
      <c r="G72" s="248" t="s">
        <v>579</v>
      </c>
      <c r="H72" s="249" t="s">
        <v>579</v>
      </c>
      <c r="I72" s="250"/>
      <c r="J72" s="273"/>
      <c r="K72" s="270" t="s">
        <v>579</v>
      </c>
      <c r="L72" s="271" t="s">
        <v>579</v>
      </c>
      <c r="M72" s="250"/>
      <c r="N72" s="263"/>
      <c r="O72" s="270" t="s">
        <v>579</v>
      </c>
      <c r="P72" s="271" t="s">
        <v>579</v>
      </c>
      <c r="Q72" s="250"/>
      <c r="R72" s="273"/>
      <c r="S72" s="270" t="s">
        <v>579</v>
      </c>
      <c r="T72" s="271" t="s">
        <v>579</v>
      </c>
      <c r="U72" s="250"/>
      <c r="V72" s="272"/>
      <c r="W72" s="270" t="s">
        <v>579</v>
      </c>
      <c r="X72" s="271" t="s">
        <v>579</v>
      </c>
      <c r="Y72" s="250"/>
    </row>
    <row r="73" spans="1:25" ht="13.5" hidden="1" customHeight="1">
      <c r="A73" s="274"/>
      <c r="B73" s="275"/>
      <c r="C73" s="248" t="s">
        <v>579</v>
      </c>
      <c r="D73" s="249" t="s">
        <v>579</v>
      </c>
      <c r="E73" s="250"/>
      <c r="F73" s="273"/>
      <c r="G73" s="248" t="s">
        <v>579</v>
      </c>
      <c r="H73" s="249" t="s">
        <v>579</v>
      </c>
      <c r="I73" s="250"/>
      <c r="J73" s="273"/>
      <c r="K73" s="270" t="s">
        <v>579</v>
      </c>
      <c r="L73" s="271" t="s">
        <v>579</v>
      </c>
      <c r="M73" s="250"/>
      <c r="N73" s="263"/>
      <c r="O73" s="270" t="s">
        <v>579</v>
      </c>
      <c r="P73" s="271" t="s">
        <v>579</v>
      </c>
      <c r="Q73" s="250"/>
      <c r="R73" s="273"/>
      <c r="S73" s="270" t="s">
        <v>579</v>
      </c>
      <c r="T73" s="271" t="s">
        <v>579</v>
      </c>
      <c r="U73" s="250"/>
      <c r="V73" s="272"/>
      <c r="W73" s="270" t="s">
        <v>579</v>
      </c>
      <c r="X73" s="271" t="s">
        <v>579</v>
      </c>
      <c r="Y73" s="250"/>
    </row>
    <row r="74" spans="1:25" ht="13.5" hidden="1" customHeight="1">
      <c r="A74" s="274"/>
      <c r="B74" s="275"/>
      <c r="C74" s="248" t="s">
        <v>579</v>
      </c>
      <c r="D74" s="249" t="s">
        <v>579</v>
      </c>
      <c r="E74" s="250"/>
      <c r="F74" s="273"/>
      <c r="G74" s="248" t="s">
        <v>579</v>
      </c>
      <c r="H74" s="249" t="s">
        <v>579</v>
      </c>
      <c r="I74" s="250"/>
      <c r="J74" s="273"/>
      <c r="K74" s="270" t="s">
        <v>579</v>
      </c>
      <c r="L74" s="271" t="s">
        <v>579</v>
      </c>
      <c r="M74" s="250"/>
      <c r="N74" s="263"/>
      <c r="O74" s="270" t="s">
        <v>579</v>
      </c>
      <c r="P74" s="271" t="s">
        <v>579</v>
      </c>
      <c r="Q74" s="250"/>
      <c r="R74" s="273"/>
      <c r="S74" s="270" t="s">
        <v>579</v>
      </c>
      <c r="T74" s="271" t="s">
        <v>579</v>
      </c>
      <c r="U74" s="250"/>
      <c r="V74" s="272"/>
      <c r="W74" s="270" t="s">
        <v>579</v>
      </c>
      <c r="X74" s="271" t="s">
        <v>579</v>
      </c>
      <c r="Y74" s="250"/>
    </row>
    <row r="75" spans="1:25" ht="13.5" hidden="1" customHeight="1">
      <c r="A75" s="277">
        <f>SUM(D75,H75,L75,P75,T75,X75)</f>
        <v>0</v>
      </c>
      <c r="B75" s="275"/>
      <c r="C75" s="256" t="str">
        <f>IF(D75=0,"","計")</f>
        <v/>
      </c>
      <c r="D75" s="271">
        <f>SUBTOTAL(9,D49:D74)</f>
        <v>0</v>
      </c>
      <c r="E75" s="250">
        <f>SUM(E49:E74)</f>
        <v>0</v>
      </c>
      <c r="F75" s="273"/>
      <c r="G75" s="256" t="str">
        <f>IF(H75=0,"","計")</f>
        <v/>
      </c>
      <c r="H75" s="271">
        <f>SUBTOTAL(9,H49:H74)</f>
        <v>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/>
      </c>
      <c r="P75" s="271">
        <f>SUBTOTAL(9,P49:P74)</f>
        <v>0</v>
      </c>
      <c r="Q75" s="250">
        <f>SUM(Q49:Q74)</f>
        <v>0</v>
      </c>
      <c r="R75" s="273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ht="13.5" hidden="1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4"/>
      <c r="V76" s="272"/>
      <c r="W76" s="282"/>
      <c r="X76" s="283"/>
      <c r="Y76" s="285"/>
    </row>
    <row r="77" spans="1:25" s="286" customFormat="1" ht="13.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86" customFormat="1" ht="13.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ht="13.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ht="13.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ht="13.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ht="13.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ht="13.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ht="13.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ht="13.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ht="13.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ht="13.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ht="13.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ht="13.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ht="13.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ht="13.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s="234" customFormat="1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s="234" customFormat="1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57810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2053</v>
      </c>
      <c r="V136" s="533">
        <f>MOKUJI!B9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札幌市北区読売</v>
      </c>
      <c r="C151" s="310"/>
      <c r="D151" s="310"/>
      <c r="E151" s="310"/>
      <c r="F151" s="309" t="str">
        <f>IF(G4="","",CONCATENATE($A7,G4))</f>
        <v>札幌市北区朝日</v>
      </c>
      <c r="G151" s="310"/>
      <c r="H151" s="310"/>
      <c r="I151" s="310"/>
      <c r="J151" s="309" t="str">
        <f>IF(K4="","",CONCATENATE($A7,K4))</f>
        <v>札幌市北区毎日</v>
      </c>
      <c r="K151" s="310"/>
      <c r="L151" s="310"/>
      <c r="M151" s="310"/>
      <c r="N151" s="309" t="str">
        <f>IF(O4="","",CONCATENATE($A7,O4))</f>
        <v>札幌市北区北海道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/>
      </c>
      <c r="C152" s="308"/>
      <c r="D152" s="308"/>
      <c r="E152" s="308"/>
      <c r="F152" s="307" t="str">
        <f>IF(G47="","","検索")</f>
        <v/>
      </c>
      <c r="G152" s="308"/>
      <c r="H152" s="308"/>
      <c r="I152" s="308"/>
      <c r="J152" s="307" t="str">
        <f>IF(K47="","","検索")</f>
        <v/>
      </c>
      <c r="K152" s="308"/>
      <c r="L152" s="308"/>
      <c r="M152" s="308"/>
      <c r="N152" s="307" t="str">
        <f>IF(O47="","","検索")</f>
        <v/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/>
      </c>
      <c r="C153" s="313"/>
      <c r="D153" s="313"/>
      <c r="E153" s="313"/>
      <c r="F153" s="312" t="str">
        <f>IF(G47="","",CONCATENATE($A50,G47))</f>
        <v/>
      </c>
      <c r="G153" s="313"/>
      <c r="H153" s="313"/>
      <c r="I153" s="313"/>
      <c r="J153" s="312" t="str">
        <f>IF(K47="","",CONCATENATE($A50,K47))</f>
        <v/>
      </c>
      <c r="K153" s="313"/>
      <c r="L153" s="313"/>
      <c r="M153" s="313"/>
      <c r="N153" s="312" t="str">
        <f>IF(O47="","",CONCATENATE($A50,O47))</f>
        <v/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6">
    <mergeCell ref="B135:E135"/>
    <mergeCell ref="V136:Y136"/>
    <mergeCell ref="R135:U135"/>
    <mergeCell ref="V135:Y135"/>
    <mergeCell ref="G4:I4"/>
    <mergeCell ref="K4:M4"/>
    <mergeCell ref="W4:X4"/>
    <mergeCell ref="O4:Q4"/>
    <mergeCell ref="F135:I135"/>
    <mergeCell ref="J135:M135"/>
    <mergeCell ref="F117:I134"/>
    <mergeCell ref="S47:U47"/>
    <mergeCell ref="J117:M134"/>
    <mergeCell ref="G47:I47"/>
    <mergeCell ref="V117:Y134"/>
    <mergeCell ref="R117:U134"/>
    <mergeCell ref="A100:A107"/>
    <mergeCell ref="N117:Q134"/>
    <mergeCell ref="O47:Q47"/>
    <mergeCell ref="K47:M47"/>
    <mergeCell ref="O77:Q77"/>
    <mergeCell ref="C77:E77"/>
    <mergeCell ref="G77:I77"/>
    <mergeCell ref="A50:A57"/>
    <mergeCell ref="G97:I97"/>
    <mergeCell ref="A80:A87"/>
    <mergeCell ref="K77:M77"/>
    <mergeCell ref="C47:E47"/>
    <mergeCell ref="K97:M97"/>
    <mergeCell ref="A117:A124"/>
    <mergeCell ref="B117:E134"/>
    <mergeCell ref="O97:Q97"/>
    <mergeCell ref="N135:Q135"/>
    <mergeCell ref="Q1:R1"/>
    <mergeCell ref="R2:X2"/>
    <mergeCell ref="S1:T1"/>
    <mergeCell ref="P2:Q2"/>
    <mergeCell ref="N2:O2"/>
    <mergeCell ref="W1:X1"/>
    <mergeCell ref="N1:O1"/>
    <mergeCell ref="C97:E97"/>
    <mergeCell ref="J1:M1"/>
    <mergeCell ref="U1:V1"/>
    <mergeCell ref="L2:M2"/>
    <mergeCell ref="A7:A14"/>
    <mergeCell ref="A1:B1"/>
    <mergeCell ref="A2:B2"/>
    <mergeCell ref="C1:G1"/>
    <mergeCell ref="J2:K2"/>
    <mergeCell ref="H1:I1"/>
    <mergeCell ref="H2:I2"/>
    <mergeCell ref="C4:E4"/>
    <mergeCell ref="C2:G2"/>
    <mergeCell ref="S97:U97"/>
    <mergeCell ref="S77:U77"/>
    <mergeCell ref="S4:T4"/>
  </mergeCells>
  <phoneticPr fontId="24"/>
  <conditionalFormatting sqref="E6:E40">
    <cfRule type="cellIs" dxfId="17" priority="4" stopIfTrue="1" operator="greaterThan">
      <formula>D6</formula>
    </cfRule>
  </conditionalFormatting>
  <conditionalFormatting sqref="I6:I40">
    <cfRule type="cellIs" dxfId="16" priority="2" stopIfTrue="1" operator="greaterThan">
      <formula>H6</formula>
    </cfRule>
  </conditionalFormatting>
  <conditionalFormatting sqref="M6:M40">
    <cfRule type="cellIs" dxfId="15" priority="1" stopIfTrue="1" operator="greaterThan">
      <formula>L6</formula>
    </cfRule>
  </conditionalFormatting>
  <conditionalFormatting sqref="Q6:Q40">
    <cfRule type="cellIs" dxfId="14" priority="3" stopIfTrue="1" operator="greaterThan">
      <formula>P6</formula>
    </cfRule>
  </conditionalFormatting>
  <hyperlinks>
    <hyperlink ref="A4" location="MOKUJI!R1C1" display="MOKUJI!R1C1" xr:uid="{00000000-0004-0000-0500-000000000000}"/>
    <hyperlink ref="A47" location="MOKUJI!R1C1" display="MOKUJI!R1C1" xr:uid="{00000000-0004-0000-0500-000001000000}"/>
    <hyperlink ref="A77" location="MOKUJI!R1C1" display="MOKUJI!R1C1" xr:uid="{00000000-0004-0000-0500-000002000000}"/>
    <hyperlink ref="A97" location="MOKUJI!R1C1" display="MOKUJI!R1C1" xr:uid="{00000000-0004-0000-05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14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5</v>
      </c>
      <c r="Z2" s="398" t="s">
        <v>1924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107</v>
      </c>
      <c r="B6" s="317" t="s">
        <v>668</v>
      </c>
      <c r="C6" s="248" t="s">
        <v>1786</v>
      </c>
      <c r="D6" s="249">
        <v>570</v>
      </c>
      <c r="E6" s="250">
        <v>0</v>
      </c>
      <c r="F6" s="317" t="s">
        <v>672</v>
      </c>
      <c r="G6" s="248" t="s">
        <v>110</v>
      </c>
      <c r="H6" s="249">
        <v>1380</v>
      </c>
      <c r="I6" s="250">
        <v>0</v>
      </c>
      <c r="J6" s="317"/>
      <c r="K6" s="248" t="s">
        <v>579</v>
      </c>
      <c r="L6" s="249" t="s">
        <v>579</v>
      </c>
      <c r="M6" s="250" t="s">
        <v>579</v>
      </c>
      <c r="N6" s="317" t="s">
        <v>2160</v>
      </c>
      <c r="O6" s="248" t="s">
        <v>1946</v>
      </c>
      <c r="P6" s="249">
        <v>5960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462</v>
      </c>
      <c r="B7" s="266" t="s">
        <v>669</v>
      </c>
      <c r="C7" s="248" t="s">
        <v>109</v>
      </c>
      <c r="D7" s="249">
        <v>760</v>
      </c>
      <c r="E7" s="250">
        <v>0</v>
      </c>
      <c r="F7" s="266" t="s">
        <v>674</v>
      </c>
      <c r="G7" s="248" t="s">
        <v>111</v>
      </c>
      <c r="H7" s="249">
        <v>270</v>
      </c>
      <c r="I7" s="250">
        <v>0</v>
      </c>
      <c r="J7" s="266"/>
      <c r="K7" s="248" t="s">
        <v>579</v>
      </c>
      <c r="L7" s="249" t="s">
        <v>579</v>
      </c>
      <c r="M7" s="250" t="s">
        <v>579</v>
      </c>
      <c r="N7" s="266" t="s">
        <v>670</v>
      </c>
      <c r="O7" s="248" t="s">
        <v>1971</v>
      </c>
      <c r="P7" s="249">
        <v>3950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671</v>
      </c>
      <c r="C8" s="248" t="s">
        <v>108</v>
      </c>
      <c r="D8" s="249">
        <v>1000</v>
      </c>
      <c r="E8" s="250">
        <v>0</v>
      </c>
      <c r="F8" s="266" t="s">
        <v>2274</v>
      </c>
      <c r="G8" s="248" t="s">
        <v>109</v>
      </c>
      <c r="H8" s="249">
        <v>300</v>
      </c>
      <c r="I8" s="250">
        <v>0</v>
      </c>
      <c r="J8" s="266"/>
      <c r="K8" s="248" t="s">
        <v>579</v>
      </c>
      <c r="L8" s="249" t="s">
        <v>579</v>
      </c>
      <c r="M8" s="250" t="s">
        <v>579</v>
      </c>
      <c r="N8" s="266" t="s">
        <v>673</v>
      </c>
      <c r="O8" s="248" t="s">
        <v>1972</v>
      </c>
      <c r="P8" s="249">
        <v>3240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746</v>
      </c>
      <c r="C9" s="248" t="s">
        <v>2045</v>
      </c>
      <c r="D9" s="249">
        <v>1800</v>
      </c>
      <c r="E9" s="250">
        <v>0</v>
      </c>
      <c r="F9" s="266" t="s">
        <v>2275</v>
      </c>
      <c r="G9" s="248" t="s">
        <v>2484</v>
      </c>
      <c r="H9" s="249">
        <v>140</v>
      </c>
      <c r="I9" s="250">
        <v>0</v>
      </c>
      <c r="J9" s="266"/>
      <c r="K9" s="248" t="s">
        <v>579</v>
      </c>
      <c r="L9" s="249" t="s">
        <v>579</v>
      </c>
      <c r="M9" s="250" t="s">
        <v>579</v>
      </c>
      <c r="N9" s="266" t="s">
        <v>675</v>
      </c>
      <c r="O9" s="248" t="s">
        <v>1973</v>
      </c>
      <c r="P9" s="249">
        <v>2380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676</v>
      </c>
      <c r="C10" s="248" t="s">
        <v>112</v>
      </c>
      <c r="D10" s="249">
        <v>1320</v>
      </c>
      <c r="E10" s="250">
        <v>0</v>
      </c>
      <c r="F10" s="453" t="s">
        <v>2276</v>
      </c>
      <c r="G10" s="248" t="s">
        <v>2277</v>
      </c>
      <c r="H10" s="249">
        <v>230</v>
      </c>
      <c r="I10" s="250">
        <v>0</v>
      </c>
      <c r="J10" s="266"/>
      <c r="K10" s="248" t="s">
        <v>579</v>
      </c>
      <c r="L10" s="249" t="s">
        <v>579</v>
      </c>
      <c r="M10" s="250" t="s">
        <v>579</v>
      </c>
      <c r="N10" s="266" t="s">
        <v>677</v>
      </c>
      <c r="O10" s="248" t="s">
        <v>1974</v>
      </c>
      <c r="P10" s="249">
        <v>3840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678</v>
      </c>
      <c r="C11" s="248" t="s">
        <v>111</v>
      </c>
      <c r="D11" s="249">
        <v>1800</v>
      </c>
      <c r="E11" s="250">
        <v>0</v>
      </c>
      <c r="F11" s="453" t="s">
        <v>2278</v>
      </c>
      <c r="G11" s="248" t="s">
        <v>2279</v>
      </c>
      <c r="H11" s="249">
        <v>290</v>
      </c>
      <c r="I11" s="250">
        <v>0</v>
      </c>
      <c r="J11" s="254"/>
      <c r="K11" s="248" t="s">
        <v>579</v>
      </c>
      <c r="L11" s="249" t="s">
        <v>579</v>
      </c>
      <c r="M11" s="250" t="s">
        <v>579</v>
      </c>
      <c r="N11" s="266" t="s">
        <v>679</v>
      </c>
      <c r="O11" s="248" t="s">
        <v>1975</v>
      </c>
      <c r="P11" s="249">
        <v>3320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680</v>
      </c>
      <c r="C12" s="248" t="s">
        <v>113</v>
      </c>
      <c r="D12" s="249">
        <v>1200</v>
      </c>
      <c r="E12" s="250">
        <v>0</v>
      </c>
      <c r="F12" s="254"/>
      <c r="G12" s="248" t="s">
        <v>579</v>
      </c>
      <c r="H12" s="249" t="s">
        <v>579</v>
      </c>
      <c r="I12" s="250">
        <v>0</v>
      </c>
      <c r="J12" s="254"/>
      <c r="K12" s="248" t="s">
        <v>579</v>
      </c>
      <c r="L12" s="249" t="s">
        <v>579</v>
      </c>
      <c r="M12" s="250" t="s">
        <v>579</v>
      </c>
      <c r="N12" s="266" t="s">
        <v>681</v>
      </c>
      <c r="O12" s="248" t="s">
        <v>1976</v>
      </c>
      <c r="P12" s="249">
        <v>1950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/>
      <c r="G13" s="248" t="s">
        <v>579</v>
      </c>
      <c r="H13" s="249" t="s">
        <v>579</v>
      </c>
      <c r="I13" s="250" t="s">
        <v>579</v>
      </c>
      <c r="J13" s="254"/>
      <c r="K13" s="248" t="s">
        <v>579</v>
      </c>
      <c r="L13" s="249" t="s">
        <v>579</v>
      </c>
      <c r="M13" s="250" t="s">
        <v>579</v>
      </c>
      <c r="N13" s="266" t="s">
        <v>682</v>
      </c>
      <c r="O13" s="248" t="s">
        <v>1977</v>
      </c>
      <c r="P13" s="249">
        <v>2930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4" t="s">
        <v>1688</v>
      </c>
      <c r="O14" s="248" t="s">
        <v>1978</v>
      </c>
      <c r="P14" s="249">
        <v>3550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 t="s">
        <v>579</v>
      </c>
      <c r="T15" s="249" t="s">
        <v>579</v>
      </c>
      <c r="U15" s="250" t="s">
        <v>579</v>
      </c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 t="s">
        <v>579</v>
      </c>
      <c r="T16" s="249" t="s">
        <v>579</v>
      </c>
      <c r="U16" s="250" t="s">
        <v>579</v>
      </c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 t="s">
        <v>579</v>
      </c>
      <c r="T17" s="249" t="s">
        <v>579</v>
      </c>
      <c r="U17" s="250" t="s">
        <v>579</v>
      </c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 t="s">
        <v>579</v>
      </c>
      <c r="T18" s="249" t="s">
        <v>579</v>
      </c>
      <c r="U18" s="250" t="s">
        <v>579</v>
      </c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 t="s">
        <v>579</v>
      </c>
      <c r="T19" s="249" t="s">
        <v>579</v>
      </c>
      <c r="U19" s="250" t="s">
        <v>579</v>
      </c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 t="s">
        <v>579</v>
      </c>
      <c r="T20" s="249" t="s">
        <v>579</v>
      </c>
      <c r="U20" s="250" t="s">
        <v>579</v>
      </c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 t="s">
        <v>579</v>
      </c>
      <c r="T21" s="249" t="s">
        <v>579</v>
      </c>
      <c r="U21" s="250" t="s">
        <v>579</v>
      </c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 t="s">
        <v>579</v>
      </c>
      <c r="T22" s="249" t="s">
        <v>579</v>
      </c>
      <c r="U22" s="250" t="s">
        <v>579</v>
      </c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 t="s">
        <v>579</v>
      </c>
      <c r="T23" s="249" t="s">
        <v>579</v>
      </c>
      <c r="U23" s="250" t="s">
        <v>579</v>
      </c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 t="s">
        <v>579</v>
      </c>
      <c r="T24" s="249" t="s">
        <v>579</v>
      </c>
      <c r="U24" s="250" t="s">
        <v>579</v>
      </c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 t="s">
        <v>579</v>
      </c>
      <c r="T25" s="249" t="s">
        <v>579</v>
      </c>
      <c r="U25" s="250" t="s">
        <v>579</v>
      </c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 t="s">
        <v>579</v>
      </c>
      <c r="T26" s="249" t="s">
        <v>579</v>
      </c>
      <c r="U26" s="250" t="s">
        <v>579</v>
      </c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42180</v>
      </c>
      <c r="B45" s="254"/>
      <c r="C45" s="256" t="str">
        <f>IF(D45=0,"","計")</f>
        <v>計</v>
      </c>
      <c r="D45" s="257">
        <f>SUBTOTAL(9,D6:D44)</f>
        <v>8450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2610</v>
      </c>
      <c r="I45" s="258">
        <f>SUM(I6:I44)</f>
        <v>0</v>
      </c>
      <c r="J45" s="254"/>
      <c r="K45" s="256" t="str">
        <f>IF(L45=0,"","計")</f>
        <v/>
      </c>
      <c r="L45" s="257">
        <f>SUBTOTAL(9,L6:L44)</f>
        <v>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31120</v>
      </c>
      <c r="Q45" s="258">
        <f>SUM(Q6:Q44)</f>
        <v>0</v>
      </c>
      <c r="R45" s="26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579</v>
      </c>
      <c r="S47" s="548"/>
      <c r="T47" s="549"/>
      <c r="U47" s="316"/>
      <c r="V47" s="238" t="s">
        <v>579</v>
      </c>
      <c r="W47" s="548"/>
      <c r="X47" s="549"/>
      <c r="Y47" s="316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5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326">
        <v>109</v>
      </c>
      <c r="B49" s="266" t="s">
        <v>683</v>
      </c>
      <c r="C49" s="248" t="s">
        <v>114</v>
      </c>
      <c r="D49" s="249">
        <v>1800</v>
      </c>
      <c r="E49" s="250">
        <v>0</v>
      </c>
      <c r="F49" s="266" t="s">
        <v>684</v>
      </c>
      <c r="G49" s="248" t="s">
        <v>115</v>
      </c>
      <c r="H49" s="249">
        <v>1250</v>
      </c>
      <c r="I49" s="250">
        <v>0</v>
      </c>
      <c r="J49" s="266"/>
      <c r="K49" s="248" t="s">
        <v>579</v>
      </c>
      <c r="L49" s="267" t="s">
        <v>579</v>
      </c>
      <c r="M49" s="250" t="s">
        <v>579</v>
      </c>
      <c r="N49" s="266" t="s">
        <v>687</v>
      </c>
      <c r="O49" s="248" t="s">
        <v>1979</v>
      </c>
      <c r="P49" s="267">
        <v>3850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463</v>
      </c>
      <c r="B50" s="266" t="s">
        <v>685</v>
      </c>
      <c r="C50" s="248" t="s">
        <v>2046</v>
      </c>
      <c r="D50" s="249">
        <v>1340</v>
      </c>
      <c r="E50" s="250">
        <v>0</v>
      </c>
      <c r="F50" s="266" t="s">
        <v>686</v>
      </c>
      <c r="G50" s="248" t="s">
        <v>116</v>
      </c>
      <c r="H50" s="249">
        <v>1140</v>
      </c>
      <c r="I50" s="250">
        <v>0</v>
      </c>
      <c r="J50" s="266"/>
      <c r="K50" s="248" t="s">
        <v>579</v>
      </c>
      <c r="L50" s="267" t="s">
        <v>579</v>
      </c>
      <c r="M50" s="250" t="s">
        <v>579</v>
      </c>
      <c r="N50" s="266" t="s">
        <v>689</v>
      </c>
      <c r="O50" s="248" t="s">
        <v>1980</v>
      </c>
      <c r="P50" s="267">
        <v>3220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66" t="s">
        <v>688</v>
      </c>
      <c r="C51" s="248" t="s">
        <v>70</v>
      </c>
      <c r="D51" s="249">
        <v>960</v>
      </c>
      <c r="E51" s="250">
        <v>0</v>
      </c>
      <c r="F51" s="266" t="s">
        <v>691</v>
      </c>
      <c r="G51" s="248" t="s">
        <v>117</v>
      </c>
      <c r="H51" s="249">
        <v>90</v>
      </c>
      <c r="I51" s="250">
        <v>0</v>
      </c>
      <c r="J51" s="266"/>
      <c r="K51" s="248" t="s">
        <v>579</v>
      </c>
      <c r="L51" s="267" t="s">
        <v>579</v>
      </c>
      <c r="M51" s="250" t="s">
        <v>579</v>
      </c>
      <c r="N51" s="266" t="s">
        <v>692</v>
      </c>
      <c r="O51" s="248" t="s">
        <v>1981</v>
      </c>
      <c r="P51" s="267">
        <v>3690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66" t="s">
        <v>690</v>
      </c>
      <c r="C52" s="248" t="s">
        <v>117</v>
      </c>
      <c r="D52" s="249">
        <v>710</v>
      </c>
      <c r="E52" s="250">
        <v>0</v>
      </c>
      <c r="F52" s="266"/>
      <c r="G52" s="248" t="s">
        <v>579</v>
      </c>
      <c r="H52" s="249" t="s">
        <v>579</v>
      </c>
      <c r="I52" s="250">
        <v>0</v>
      </c>
      <c r="J52" s="266"/>
      <c r="K52" s="248" t="s">
        <v>579</v>
      </c>
      <c r="L52" s="267" t="s">
        <v>579</v>
      </c>
      <c r="M52" s="250" t="s">
        <v>579</v>
      </c>
      <c r="N52" s="266" t="s">
        <v>693</v>
      </c>
      <c r="O52" s="248" t="s">
        <v>1982</v>
      </c>
      <c r="P52" s="267">
        <v>2310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87"/>
      <c r="C53" s="248" t="s">
        <v>579</v>
      </c>
      <c r="D53" s="249" t="s">
        <v>579</v>
      </c>
      <c r="E53" s="250">
        <v>0</v>
      </c>
      <c r="F53" s="275"/>
      <c r="G53" s="248" t="s">
        <v>579</v>
      </c>
      <c r="H53" s="249" t="s">
        <v>579</v>
      </c>
      <c r="I53" s="250" t="s">
        <v>579</v>
      </c>
      <c r="J53" s="266"/>
      <c r="K53" s="248" t="s">
        <v>579</v>
      </c>
      <c r="L53" s="267" t="s">
        <v>579</v>
      </c>
      <c r="M53" s="250" t="s">
        <v>579</v>
      </c>
      <c r="N53" s="266" t="s">
        <v>694</v>
      </c>
      <c r="O53" s="248" t="s">
        <v>1983</v>
      </c>
      <c r="P53" s="267">
        <v>3200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266"/>
      <c r="O54" s="248" t="s">
        <v>579</v>
      </c>
      <c r="P54" s="267" t="s">
        <v>579</v>
      </c>
      <c r="Q54" s="250">
        <v>0</v>
      </c>
      <c r="R54" s="269"/>
      <c r="S54" s="248" t="s">
        <v>579</v>
      </c>
      <c r="T54" s="267" t="s">
        <v>579</v>
      </c>
      <c r="U54" s="250" t="s">
        <v>579</v>
      </c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 t="s">
        <v>579</v>
      </c>
      <c r="T55" s="271" t="s">
        <v>579</v>
      </c>
      <c r="U55" s="250" t="s">
        <v>579</v>
      </c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 t="s">
        <v>579</v>
      </c>
      <c r="T56" s="271" t="s">
        <v>579</v>
      </c>
      <c r="U56" s="250" t="s">
        <v>579</v>
      </c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 t="s">
        <v>579</v>
      </c>
      <c r="T57" s="271" t="s">
        <v>579</v>
      </c>
      <c r="U57" s="250" t="s">
        <v>579</v>
      </c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 t="s">
        <v>579</v>
      </c>
      <c r="T58" s="271" t="s">
        <v>579</v>
      </c>
      <c r="U58" s="250" t="s">
        <v>579</v>
      </c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23560</v>
      </c>
      <c r="B75" s="275"/>
      <c r="C75" s="256" t="str">
        <f>IF(D75=0,"","計")</f>
        <v>計</v>
      </c>
      <c r="D75" s="271">
        <f>SUBTOTAL(9,D49:D74)</f>
        <v>4810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2480</v>
      </c>
      <c r="I75" s="250">
        <f>SUM(I49:I74)</f>
        <v>0</v>
      </c>
      <c r="J75" s="273"/>
      <c r="K75" s="256" t="str">
        <f>IF(L75=0,"","計")</f>
        <v/>
      </c>
      <c r="L75" s="271">
        <f>SUBTOTAL(9,L49:L74)</f>
        <v>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16270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34" customFormat="1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34" customFormat="1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65740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MOKUJI!B10</f>
        <v>46189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札幌市西区読売</v>
      </c>
      <c r="C151" s="310"/>
      <c r="D151" s="310"/>
      <c r="E151" s="310"/>
      <c r="F151" s="309" t="str">
        <f>IF(G4="","",CONCATENATE($A7,G4))</f>
        <v>札幌市西区朝日</v>
      </c>
      <c r="G151" s="310"/>
      <c r="H151" s="310"/>
      <c r="I151" s="310"/>
      <c r="J151" s="309" t="str">
        <f>IF(K4="","",CONCATENATE($A7,K4))</f>
        <v>札幌市西区毎日</v>
      </c>
      <c r="K151" s="310"/>
      <c r="L151" s="310"/>
      <c r="M151" s="310"/>
      <c r="N151" s="309" t="str">
        <f>IF(O4="","",CONCATENATE($A7,O4))</f>
        <v>札幌市西区北海道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札幌市手稲区読売</v>
      </c>
      <c r="C153" s="313"/>
      <c r="D153" s="313"/>
      <c r="E153" s="313"/>
      <c r="F153" s="312" t="str">
        <f>IF(G47="","",CONCATENATE($A50,G47))</f>
        <v>札幌市手稲区朝日</v>
      </c>
      <c r="G153" s="313"/>
      <c r="H153" s="313"/>
      <c r="I153" s="313"/>
      <c r="J153" s="312" t="str">
        <f>IF(K47="","",CONCATENATE($A50,K47))</f>
        <v>札幌市手稲区毎日</v>
      </c>
      <c r="K153" s="313"/>
      <c r="L153" s="313"/>
      <c r="M153" s="313"/>
      <c r="N153" s="312" t="str">
        <f>IF(O47="","",CONCATENATE($A50,O47))</f>
        <v>札幌市手稲区北海道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7">
    <mergeCell ref="A80:A87"/>
    <mergeCell ref="C97:E97"/>
    <mergeCell ref="A100:A107"/>
    <mergeCell ref="B117:E134"/>
    <mergeCell ref="A117:A124"/>
    <mergeCell ref="V136:Y136"/>
    <mergeCell ref="R135:U135"/>
    <mergeCell ref="V135:Y135"/>
    <mergeCell ref="B135:E135"/>
    <mergeCell ref="F135:I135"/>
    <mergeCell ref="J135:M135"/>
    <mergeCell ref="N135:Q135"/>
    <mergeCell ref="J117:M134"/>
    <mergeCell ref="F117:I134"/>
    <mergeCell ref="G97:I97"/>
    <mergeCell ref="C77:E77"/>
    <mergeCell ref="G77:I77"/>
    <mergeCell ref="K77:M77"/>
    <mergeCell ref="K97:M97"/>
    <mergeCell ref="A50:A57"/>
    <mergeCell ref="K47:M47"/>
    <mergeCell ref="C47:E47"/>
    <mergeCell ref="G47:I47"/>
    <mergeCell ref="K4:M4"/>
    <mergeCell ref="G4:I4"/>
    <mergeCell ref="C4:E4"/>
    <mergeCell ref="A7:A14"/>
    <mergeCell ref="S1:T1"/>
    <mergeCell ref="N1:O1"/>
    <mergeCell ref="N117:Q134"/>
    <mergeCell ref="V117:Y134"/>
    <mergeCell ref="R117:U134"/>
    <mergeCell ref="S97:U97"/>
    <mergeCell ref="W47:X47"/>
    <mergeCell ref="W4:X4"/>
    <mergeCell ref="S47:T47"/>
    <mergeCell ref="S77:U77"/>
    <mergeCell ref="O77:Q77"/>
    <mergeCell ref="O47:Q47"/>
    <mergeCell ref="O4:Q4"/>
    <mergeCell ref="O97:Q97"/>
    <mergeCell ref="H2:I2"/>
    <mergeCell ref="S4:T4"/>
    <mergeCell ref="A1:B1"/>
    <mergeCell ref="Q1:R1"/>
    <mergeCell ref="R2:X2"/>
    <mergeCell ref="P2:Q2"/>
    <mergeCell ref="C1:G1"/>
    <mergeCell ref="H1:I1"/>
    <mergeCell ref="J1:M1"/>
    <mergeCell ref="W1:X1"/>
    <mergeCell ref="L2:M2"/>
    <mergeCell ref="J2:K2"/>
    <mergeCell ref="N2:O2"/>
    <mergeCell ref="A2:B2"/>
    <mergeCell ref="C2:G2"/>
    <mergeCell ref="U1:V1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13" priority="2" stopIfTrue="1" operator="greaterThan">
      <formula>D6</formula>
    </cfRule>
  </conditionalFormatting>
  <conditionalFormatting sqref="U6:U45 U49:U75">
    <cfRule type="cellIs" dxfId="12" priority="1" stopIfTrue="1" operator="greaterThan">
      <formula>T6</formula>
    </cfRule>
  </conditionalFormatting>
  <hyperlinks>
    <hyperlink ref="A4" location="MOKUJI!R1C1" display="MOKUJI!R1C1" xr:uid="{00000000-0004-0000-0600-000000000000}"/>
    <hyperlink ref="A47" location="MOKUJI!R1C1" display="MOKUJI!R1C1" xr:uid="{00000000-0004-0000-0600-000001000000}"/>
    <hyperlink ref="A77" location="MOKUJI!R1C1" display="MOKUJI!R1C1" xr:uid="{00000000-0004-0000-0600-000002000000}"/>
    <hyperlink ref="A97" location="MOKUJI!R1C1" display="MOKUJI!R1C1" xr:uid="{00000000-0004-0000-06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15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6</v>
      </c>
      <c r="Z2" s="398" t="s">
        <v>1923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237" t="s">
        <v>571</v>
      </c>
      <c r="C4" s="505" t="s">
        <v>605</v>
      </c>
      <c r="D4" s="506"/>
      <c r="E4" s="507"/>
      <c r="F4" s="238" t="s">
        <v>572</v>
      </c>
      <c r="G4" s="505" t="s">
        <v>573</v>
      </c>
      <c r="H4" s="506"/>
      <c r="I4" s="507"/>
      <c r="J4" s="238" t="s">
        <v>574</v>
      </c>
      <c r="K4" s="505" t="s">
        <v>575</v>
      </c>
      <c r="L4" s="506"/>
      <c r="M4" s="507"/>
      <c r="N4" s="238" t="s">
        <v>576</v>
      </c>
      <c r="O4" s="505" t="s">
        <v>552</v>
      </c>
      <c r="P4" s="506"/>
      <c r="Q4" s="507"/>
      <c r="R4" s="238" t="s">
        <v>579</v>
      </c>
      <c r="S4" s="548"/>
      <c r="T4" s="549"/>
      <c r="U4" s="316"/>
      <c r="V4" s="238" t="s">
        <v>579</v>
      </c>
      <c r="W4" s="548"/>
      <c r="X4" s="549"/>
      <c r="Y4" s="316"/>
    </row>
    <row r="5" spans="1:26" s="239" customFormat="1" ht="12.75" customHeight="1">
      <c r="A5" s="240">
        <v>1</v>
      </c>
      <c r="B5" s="241" t="s">
        <v>580</v>
      </c>
      <c r="C5" s="242" t="s">
        <v>581</v>
      </c>
      <c r="D5" s="243" t="s">
        <v>582</v>
      </c>
      <c r="E5" s="244"/>
      <c r="F5" s="241" t="s">
        <v>580</v>
      </c>
      <c r="G5" s="242" t="s">
        <v>581</v>
      </c>
      <c r="H5" s="243" t="s">
        <v>582</v>
      </c>
      <c r="I5" s="244"/>
      <c r="J5" s="241" t="s">
        <v>580</v>
      </c>
      <c r="K5" s="242" t="s">
        <v>581</v>
      </c>
      <c r="L5" s="243" t="s">
        <v>582</v>
      </c>
      <c r="M5" s="244"/>
      <c r="N5" s="241" t="s">
        <v>580</v>
      </c>
      <c r="O5" s="242" t="s">
        <v>581</v>
      </c>
      <c r="P5" s="243" t="s">
        <v>582</v>
      </c>
      <c r="Q5" s="244"/>
      <c r="R5" s="241" t="s">
        <v>580</v>
      </c>
      <c r="S5" s="242" t="s">
        <v>581</v>
      </c>
      <c r="T5" s="243" t="s">
        <v>582</v>
      </c>
      <c r="U5" s="245"/>
      <c r="V5" s="241" t="s">
        <v>580</v>
      </c>
      <c r="W5" s="242" t="s">
        <v>581</v>
      </c>
      <c r="X5" s="243" t="s">
        <v>582</v>
      </c>
      <c r="Y5" s="245"/>
    </row>
    <row r="6" spans="1:26" s="252" customFormat="1" ht="12.75" customHeight="1">
      <c r="A6" s="246">
        <v>105</v>
      </c>
      <c r="B6" s="266" t="s">
        <v>695</v>
      </c>
      <c r="C6" s="248" t="s">
        <v>118</v>
      </c>
      <c r="D6" s="249">
        <v>1030</v>
      </c>
      <c r="E6" s="250">
        <v>0</v>
      </c>
      <c r="F6" s="266" t="s">
        <v>696</v>
      </c>
      <c r="G6" s="248" t="s">
        <v>119</v>
      </c>
      <c r="H6" s="249">
        <v>490</v>
      </c>
      <c r="I6" s="250">
        <v>0</v>
      </c>
      <c r="J6" s="266" t="s">
        <v>2434</v>
      </c>
      <c r="K6" s="248" t="s">
        <v>2435</v>
      </c>
      <c r="L6" s="249">
        <v>270</v>
      </c>
      <c r="M6" s="250">
        <v>0</v>
      </c>
      <c r="N6" s="317" t="s">
        <v>697</v>
      </c>
      <c r="O6" s="248" t="s">
        <v>1984</v>
      </c>
      <c r="P6" s="249">
        <v>3200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464</v>
      </c>
      <c r="B7" s="266" t="s">
        <v>700</v>
      </c>
      <c r="C7" s="248" t="s">
        <v>120</v>
      </c>
      <c r="D7" s="249">
        <v>350</v>
      </c>
      <c r="E7" s="250">
        <v>0</v>
      </c>
      <c r="F7" s="266" t="s">
        <v>698</v>
      </c>
      <c r="G7" s="248" t="s">
        <v>121</v>
      </c>
      <c r="H7" s="249">
        <v>810</v>
      </c>
      <c r="I7" s="250">
        <v>0</v>
      </c>
      <c r="J7" s="266" t="s">
        <v>2436</v>
      </c>
      <c r="K7" s="248" t="s">
        <v>2437</v>
      </c>
      <c r="L7" s="249">
        <v>440</v>
      </c>
      <c r="M7" s="250">
        <v>0</v>
      </c>
      <c r="N7" s="266" t="s">
        <v>699</v>
      </c>
      <c r="O7" s="248" t="s">
        <v>1985</v>
      </c>
      <c r="P7" s="249">
        <v>2540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66" t="s">
        <v>703</v>
      </c>
      <c r="C8" s="248" t="s">
        <v>124</v>
      </c>
      <c r="D8" s="249">
        <v>490</v>
      </c>
      <c r="E8" s="250">
        <v>0</v>
      </c>
      <c r="F8" s="266" t="s">
        <v>701</v>
      </c>
      <c r="G8" s="248" t="s">
        <v>123</v>
      </c>
      <c r="H8" s="249">
        <v>410</v>
      </c>
      <c r="I8" s="250">
        <v>0</v>
      </c>
      <c r="J8" s="266" t="s">
        <v>2438</v>
      </c>
      <c r="K8" s="248" t="s">
        <v>2439</v>
      </c>
      <c r="L8" s="249">
        <v>300</v>
      </c>
      <c r="M8" s="250">
        <v>0</v>
      </c>
      <c r="N8" s="266" t="s">
        <v>702</v>
      </c>
      <c r="O8" s="248" t="s">
        <v>1986</v>
      </c>
      <c r="P8" s="249">
        <v>2300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66" t="s">
        <v>747</v>
      </c>
      <c r="C9" s="248" t="s">
        <v>126</v>
      </c>
      <c r="D9" s="249">
        <v>1400</v>
      </c>
      <c r="E9" s="250">
        <v>0</v>
      </c>
      <c r="F9" s="266" t="s">
        <v>704</v>
      </c>
      <c r="G9" s="248" t="s">
        <v>125</v>
      </c>
      <c r="H9" s="249">
        <v>1140</v>
      </c>
      <c r="I9" s="250">
        <v>0</v>
      </c>
      <c r="J9" s="266" t="s">
        <v>2440</v>
      </c>
      <c r="K9" s="248" t="s">
        <v>2441</v>
      </c>
      <c r="L9" s="249">
        <v>150</v>
      </c>
      <c r="M9" s="250">
        <v>0</v>
      </c>
      <c r="N9" s="266" t="s">
        <v>705</v>
      </c>
      <c r="O9" s="248" t="s">
        <v>1987</v>
      </c>
      <c r="P9" s="249">
        <v>1710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66" t="s">
        <v>708</v>
      </c>
      <c r="C10" s="248" t="s">
        <v>121</v>
      </c>
      <c r="D10" s="249">
        <v>580</v>
      </c>
      <c r="E10" s="250">
        <v>0</v>
      </c>
      <c r="F10" s="266" t="s">
        <v>706</v>
      </c>
      <c r="G10" s="248" t="s">
        <v>122</v>
      </c>
      <c r="H10" s="249">
        <v>110</v>
      </c>
      <c r="I10" s="250">
        <v>0</v>
      </c>
      <c r="J10" s="266" t="s">
        <v>2442</v>
      </c>
      <c r="K10" s="248" t="s">
        <v>2443</v>
      </c>
      <c r="L10" s="249">
        <v>50</v>
      </c>
      <c r="M10" s="250">
        <v>0</v>
      </c>
      <c r="N10" s="266" t="s">
        <v>707</v>
      </c>
      <c r="O10" s="248" t="s">
        <v>2155</v>
      </c>
      <c r="P10" s="249">
        <v>2110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266" t="s">
        <v>711</v>
      </c>
      <c r="C11" s="248" t="s">
        <v>127</v>
      </c>
      <c r="D11" s="249">
        <v>940</v>
      </c>
      <c r="E11" s="250">
        <v>0</v>
      </c>
      <c r="F11" s="266" t="s">
        <v>709</v>
      </c>
      <c r="G11" s="248" t="s">
        <v>118</v>
      </c>
      <c r="H11" s="249">
        <v>190</v>
      </c>
      <c r="I11" s="250">
        <v>0</v>
      </c>
      <c r="J11" s="266"/>
      <c r="K11" s="248" t="s">
        <v>579</v>
      </c>
      <c r="L11" s="249" t="s">
        <v>579</v>
      </c>
      <c r="M11" s="250">
        <v>0</v>
      </c>
      <c r="N11" s="266" t="s">
        <v>710</v>
      </c>
      <c r="O11" s="248" t="s">
        <v>2713</v>
      </c>
      <c r="P11" s="249">
        <v>2240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66" t="s">
        <v>713</v>
      </c>
      <c r="C12" s="248" t="s">
        <v>125</v>
      </c>
      <c r="D12" s="249">
        <v>1100</v>
      </c>
      <c r="E12" s="250">
        <v>0</v>
      </c>
      <c r="F12" s="266" t="s">
        <v>1855</v>
      </c>
      <c r="G12" s="248" t="s">
        <v>1856</v>
      </c>
      <c r="H12" s="249">
        <v>680</v>
      </c>
      <c r="I12" s="250">
        <v>0</v>
      </c>
      <c r="J12" s="266"/>
      <c r="K12" s="248" t="s">
        <v>579</v>
      </c>
      <c r="L12" s="249" t="s">
        <v>579</v>
      </c>
      <c r="M12" s="250" t="s">
        <v>579</v>
      </c>
      <c r="N12" s="266" t="s">
        <v>712</v>
      </c>
      <c r="O12" s="248" t="s">
        <v>1988</v>
      </c>
      <c r="P12" s="249">
        <v>3250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66"/>
      <c r="C13" s="248" t="s">
        <v>579</v>
      </c>
      <c r="D13" s="249" t="s">
        <v>579</v>
      </c>
      <c r="E13" s="250" t="s">
        <v>579</v>
      </c>
      <c r="F13" s="266" t="s">
        <v>2729</v>
      </c>
      <c r="G13" s="248" t="s">
        <v>2730</v>
      </c>
      <c r="H13" s="249">
        <v>220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66" t="s">
        <v>714</v>
      </c>
      <c r="O13" s="248" t="s">
        <v>1989</v>
      </c>
      <c r="P13" s="249">
        <v>2850</v>
      </c>
      <c r="Q13" s="250">
        <v>0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66" t="s">
        <v>715</v>
      </c>
      <c r="O14" s="248" t="s">
        <v>1990</v>
      </c>
      <c r="P14" s="249">
        <v>2910</v>
      </c>
      <c r="Q14" s="250">
        <v>0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66" t="s">
        <v>716</v>
      </c>
      <c r="O15" s="248" t="s">
        <v>2444</v>
      </c>
      <c r="P15" s="249">
        <v>2310</v>
      </c>
      <c r="Q15" s="250">
        <v>0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66" t="s">
        <v>717</v>
      </c>
      <c r="O16" s="248" t="s">
        <v>2445</v>
      </c>
      <c r="P16" s="249">
        <v>2240</v>
      </c>
      <c r="Q16" s="250">
        <v>0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66"/>
      <c r="O17" s="248" t="s">
        <v>579</v>
      </c>
      <c r="P17" s="249" t="s">
        <v>579</v>
      </c>
      <c r="Q17" s="250" t="s">
        <v>579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/>
      <c r="T20" s="249"/>
      <c r="U20" s="250"/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/>
      <c r="T21" s="249"/>
      <c r="U21" s="250"/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/>
      <c r="T22" s="249"/>
      <c r="U22" s="250"/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/>
      <c r="T23" s="249"/>
      <c r="U23" s="250"/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/>
      <c r="T24" s="249"/>
      <c r="U24" s="250"/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/>
      <c r="T25" s="249"/>
      <c r="U25" s="250"/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/>
      <c r="T26" s="249"/>
      <c r="U26" s="250"/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 t="s">
        <v>579</v>
      </c>
      <c r="T27" s="249" t="s">
        <v>579</v>
      </c>
      <c r="U27" s="250" t="s">
        <v>579</v>
      </c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 t="s">
        <v>579</v>
      </c>
      <c r="T28" s="249" t="s">
        <v>579</v>
      </c>
      <c r="U28" s="250" t="s">
        <v>579</v>
      </c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 t="s">
        <v>579</v>
      </c>
      <c r="T29" s="249" t="s">
        <v>579</v>
      </c>
      <c r="U29" s="250" t="s">
        <v>579</v>
      </c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 t="s">
        <v>579</v>
      </c>
      <c r="T30" s="249" t="s">
        <v>579</v>
      </c>
      <c r="U30" s="250" t="s">
        <v>579</v>
      </c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38810</v>
      </c>
      <c r="B45" s="254"/>
      <c r="C45" s="256" t="str">
        <f>IF(D45=0,"","計")</f>
        <v>計</v>
      </c>
      <c r="D45" s="257">
        <f>SUBTOTAL(9,D6:D44)</f>
        <v>5890</v>
      </c>
      <c r="E45" s="258">
        <f>SUM(E6:E44)</f>
        <v>0</v>
      </c>
      <c r="F45" s="254"/>
      <c r="G45" s="256" t="str">
        <f>IF(H45=0,"","計")</f>
        <v>計</v>
      </c>
      <c r="H45" s="257">
        <f>SUBTOTAL(9,H6:H44)</f>
        <v>4050</v>
      </c>
      <c r="I45" s="258">
        <f>SUM(I6:I44)</f>
        <v>0</v>
      </c>
      <c r="J45" s="254"/>
      <c r="K45" s="256" t="str">
        <f>IF(L45=0,"","計")</f>
        <v>計</v>
      </c>
      <c r="L45" s="257">
        <f>SUBTOTAL(9,L6:L44)</f>
        <v>1210</v>
      </c>
      <c r="M45" s="258">
        <f>SUM(M6:M44)</f>
        <v>0</v>
      </c>
      <c r="N45" s="254"/>
      <c r="O45" s="256" t="str">
        <f>IF(P45=0,"","計")</f>
        <v>計</v>
      </c>
      <c r="P45" s="257">
        <f>SUBTOTAL(9,P6:P44)</f>
        <v>27660</v>
      </c>
      <c r="Q45" s="258">
        <f>SUM(Q6:Q44)</f>
        <v>0</v>
      </c>
      <c r="R45" s="264"/>
      <c r="S45" s="256" t="str">
        <f>IF(T45=0,"","計")</f>
        <v/>
      </c>
      <c r="T45" s="257">
        <f>SUBTOTAL(9,T6:T44)</f>
        <v>0</v>
      </c>
      <c r="U45" s="258">
        <f>SUM(U6:U44)</f>
        <v>0</v>
      </c>
      <c r="V45" s="264"/>
      <c r="W45" s="256" t="str">
        <f>IF(X45=0,"","計")</f>
        <v/>
      </c>
      <c r="X45" s="257">
        <f>SUBTOTAL(9,X6:X44)</f>
        <v>0</v>
      </c>
      <c r="Y45" s="258">
        <f>SUM(Y6:Y44)</f>
        <v>0</v>
      </c>
    </row>
    <row r="46" spans="1:25" s="252" customFormat="1" ht="12.75" customHeight="1">
      <c r="A46" s="259"/>
      <c r="B46" s="260">
        <v>0</v>
      </c>
      <c r="C46" s="261"/>
      <c r="D46" s="262"/>
      <c r="E46" s="250"/>
      <c r="F46" s="263">
        <v>0</v>
      </c>
      <c r="G46" s="261"/>
      <c r="H46" s="262"/>
      <c r="I46" s="250"/>
      <c r="J46" s="263">
        <v>0</v>
      </c>
      <c r="K46" s="261"/>
      <c r="L46" s="262"/>
      <c r="M46" s="250"/>
      <c r="N46" s="263">
        <v>0</v>
      </c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237" t="s">
        <v>571</v>
      </c>
      <c r="C47" s="505" t="s">
        <v>605</v>
      </c>
      <c r="D47" s="506"/>
      <c r="E47" s="507"/>
      <c r="F47" s="238" t="s">
        <v>572</v>
      </c>
      <c r="G47" s="505" t="s">
        <v>573</v>
      </c>
      <c r="H47" s="506"/>
      <c r="I47" s="507"/>
      <c r="J47" s="238" t="s">
        <v>574</v>
      </c>
      <c r="K47" s="505" t="s">
        <v>575</v>
      </c>
      <c r="L47" s="506"/>
      <c r="M47" s="507"/>
      <c r="N47" s="238" t="s">
        <v>576</v>
      </c>
      <c r="O47" s="505" t="s">
        <v>552</v>
      </c>
      <c r="P47" s="506"/>
      <c r="Q47" s="507"/>
      <c r="R47" s="238" t="s">
        <v>579</v>
      </c>
      <c r="S47" s="548"/>
      <c r="T47" s="549"/>
      <c r="U47" s="316"/>
      <c r="V47" s="238" t="s">
        <v>579</v>
      </c>
      <c r="W47" s="548"/>
      <c r="X47" s="549"/>
      <c r="Y47" s="316"/>
    </row>
    <row r="48" spans="1:25" s="265" customFormat="1" ht="12.75" customHeight="1">
      <c r="A48" s="240">
        <v>1</v>
      </c>
      <c r="B48" s="241" t="s">
        <v>580</v>
      </c>
      <c r="C48" s="242" t="s">
        <v>581</v>
      </c>
      <c r="D48" s="243" t="s">
        <v>582</v>
      </c>
      <c r="E48" s="244"/>
      <c r="F48" s="241" t="s">
        <v>580</v>
      </c>
      <c r="G48" s="242" t="s">
        <v>581</v>
      </c>
      <c r="H48" s="243" t="s">
        <v>582</v>
      </c>
      <c r="I48" s="244"/>
      <c r="J48" s="241" t="s">
        <v>580</v>
      </c>
      <c r="K48" s="242" t="s">
        <v>581</v>
      </c>
      <c r="L48" s="243" t="s">
        <v>582</v>
      </c>
      <c r="M48" s="244"/>
      <c r="N48" s="241" t="s">
        <v>580</v>
      </c>
      <c r="O48" s="242" t="s">
        <v>581</v>
      </c>
      <c r="P48" s="243" t="s">
        <v>582</v>
      </c>
      <c r="Q48" s="244"/>
      <c r="R48" s="241" t="s">
        <v>580</v>
      </c>
      <c r="S48" s="242" t="s">
        <v>581</v>
      </c>
      <c r="T48" s="243" t="s">
        <v>582</v>
      </c>
      <c r="U48" s="245"/>
      <c r="V48" s="241" t="s">
        <v>580</v>
      </c>
      <c r="W48" s="242" t="s">
        <v>581</v>
      </c>
      <c r="X48" s="243" t="s">
        <v>582</v>
      </c>
      <c r="Y48" s="245"/>
    </row>
    <row r="49" spans="1:25" s="252" customFormat="1" ht="12.75" customHeight="1">
      <c r="A49" s="326">
        <v>110</v>
      </c>
      <c r="B49" s="266" t="s">
        <v>720</v>
      </c>
      <c r="C49" s="248" t="s">
        <v>129</v>
      </c>
      <c r="D49" s="249">
        <v>1220</v>
      </c>
      <c r="E49" s="250">
        <v>0</v>
      </c>
      <c r="F49" s="266" t="s">
        <v>718</v>
      </c>
      <c r="G49" s="248" t="s">
        <v>129</v>
      </c>
      <c r="H49" s="249">
        <v>440</v>
      </c>
      <c r="I49" s="250">
        <v>0</v>
      </c>
      <c r="J49" s="266" t="s">
        <v>2446</v>
      </c>
      <c r="K49" s="248" t="s">
        <v>2447</v>
      </c>
      <c r="L49" s="267">
        <v>620</v>
      </c>
      <c r="M49" s="250">
        <v>0</v>
      </c>
      <c r="N49" s="266" t="s">
        <v>719</v>
      </c>
      <c r="O49" s="248" t="s">
        <v>2460</v>
      </c>
      <c r="P49" s="267">
        <v>3170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1782</v>
      </c>
      <c r="B50" s="266" t="s">
        <v>723</v>
      </c>
      <c r="C50" s="248" t="s">
        <v>130</v>
      </c>
      <c r="D50" s="249">
        <v>970</v>
      </c>
      <c r="E50" s="250">
        <v>0</v>
      </c>
      <c r="F50" s="266" t="s">
        <v>721</v>
      </c>
      <c r="G50" s="248" t="s">
        <v>130</v>
      </c>
      <c r="H50" s="249">
        <v>850</v>
      </c>
      <c r="I50" s="250">
        <v>0</v>
      </c>
      <c r="J50" s="266"/>
      <c r="K50" s="248" t="s">
        <v>579</v>
      </c>
      <c r="L50" s="267" t="s">
        <v>579</v>
      </c>
      <c r="M50" s="250">
        <v>0</v>
      </c>
      <c r="N50" s="266" t="s">
        <v>722</v>
      </c>
      <c r="O50" s="248" t="s">
        <v>1991</v>
      </c>
      <c r="P50" s="267">
        <v>4260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66" t="s">
        <v>726</v>
      </c>
      <c r="C51" s="248" t="s">
        <v>132</v>
      </c>
      <c r="D51" s="249">
        <v>240</v>
      </c>
      <c r="E51" s="250">
        <v>0</v>
      </c>
      <c r="F51" s="266" t="s">
        <v>724</v>
      </c>
      <c r="G51" s="248" t="s">
        <v>131</v>
      </c>
      <c r="H51" s="249">
        <v>460</v>
      </c>
      <c r="I51" s="250">
        <v>0</v>
      </c>
      <c r="J51" s="275"/>
      <c r="K51" s="248" t="s">
        <v>579</v>
      </c>
      <c r="L51" s="267" t="s">
        <v>579</v>
      </c>
      <c r="M51" s="250">
        <v>0</v>
      </c>
      <c r="N51" s="266" t="s">
        <v>725</v>
      </c>
      <c r="O51" s="248" t="s">
        <v>2448</v>
      </c>
      <c r="P51" s="267">
        <v>1040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66" t="s">
        <v>729</v>
      </c>
      <c r="C52" s="248" t="s">
        <v>133</v>
      </c>
      <c r="D52" s="249">
        <v>330</v>
      </c>
      <c r="E52" s="250">
        <v>0</v>
      </c>
      <c r="F52" s="266" t="s">
        <v>727</v>
      </c>
      <c r="G52" s="248" t="s">
        <v>128</v>
      </c>
      <c r="H52" s="249">
        <v>770</v>
      </c>
      <c r="I52" s="250">
        <v>0</v>
      </c>
      <c r="J52" s="275"/>
      <c r="K52" s="248" t="s">
        <v>579</v>
      </c>
      <c r="L52" s="267" t="s">
        <v>579</v>
      </c>
      <c r="M52" s="250">
        <v>0</v>
      </c>
      <c r="N52" s="266" t="s">
        <v>728</v>
      </c>
      <c r="O52" s="248" t="s">
        <v>2449</v>
      </c>
      <c r="P52" s="267">
        <v>5520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66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 t="s">
        <v>579</v>
      </c>
      <c r="J53" s="275"/>
      <c r="K53" s="248" t="s">
        <v>579</v>
      </c>
      <c r="L53" s="267" t="s">
        <v>579</v>
      </c>
      <c r="M53" s="250" t="s">
        <v>579</v>
      </c>
      <c r="N53" s="329"/>
      <c r="O53" s="248" t="s">
        <v>579</v>
      </c>
      <c r="P53" s="267" t="s">
        <v>579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 t="s">
        <v>579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/>
      <c r="T59" s="271"/>
      <c r="U59" s="250"/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/>
      <c r="T60" s="271"/>
      <c r="U60" s="250"/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/>
      <c r="T61" s="271"/>
      <c r="U61" s="250"/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/>
      <c r="T62" s="271"/>
      <c r="U62" s="250"/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hidden="1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19890</v>
      </c>
      <c r="B75" s="275"/>
      <c r="C75" s="256" t="str">
        <f>IF(D75=0,"","計")</f>
        <v>計</v>
      </c>
      <c r="D75" s="271">
        <f>SUBTOTAL(9,D49:D74)</f>
        <v>2760</v>
      </c>
      <c r="E75" s="250">
        <f>SUM(E49:E74)</f>
        <v>0</v>
      </c>
      <c r="F75" s="273"/>
      <c r="G75" s="256" t="str">
        <f>IF(H75=0,"","計")</f>
        <v>計</v>
      </c>
      <c r="H75" s="271">
        <f>SUBTOTAL(9,H49:H74)</f>
        <v>2520</v>
      </c>
      <c r="I75" s="250">
        <f>SUM(I49:I74)</f>
        <v>0</v>
      </c>
      <c r="J75" s="273"/>
      <c r="K75" s="256" t="str">
        <f>IF(L75=0,"","計")</f>
        <v>計</v>
      </c>
      <c r="L75" s="271">
        <f>SUBTOTAL(9,L49:L74)</f>
        <v>620</v>
      </c>
      <c r="M75" s="250">
        <f>SUM(M49:M74)</f>
        <v>0</v>
      </c>
      <c r="N75" s="263"/>
      <c r="O75" s="256" t="str">
        <f>IF(P75=0,"","計")</f>
        <v>計</v>
      </c>
      <c r="P75" s="271">
        <f>SUBTOTAL(9,P49:P74)</f>
        <v>13990</v>
      </c>
      <c r="Q75" s="250">
        <f>SUM(Q49:Q74)</f>
        <v>0</v>
      </c>
      <c r="R75" s="272"/>
      <c r="S75" s="256" t="str">
        <f>IF(T75=0,"","計")</f>
        <v/>
      </c>
      <c r="T75" s="271">
        <f>SUBTOTAL(9,T49:T74)</f>
        <v>0</v>
      </c>
      <c r="U75" s="250">
        <f>SUM(U49:U74)</f>
        <v>0</v>
      </c>
      <c r="V75" s="272"/>
      <c r="W75" s="256" t="str">
        <f>IF(X75=0,"","計")</f>
        <v/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240">
        <v>1</v>
      </c>
      <c r="B78" s="241" t="s">
        <v>580</v>
      </c>
      <c r="C78" s="242" t="s">
        <v>581</v>
      </c>
      <c r="D78" s="243" t="s">
        <v>582</v>
      </c>
      <c r="E78" s="244"/>
      <c r="F78" s="241" t="s">
        <v>580</v>
      </c>
      <c r="G78" s="242" t="s">
        <v>581</v>
      </c>
      <c r="H78" s="243" t="s">
        <v>582</v>
      </c>
      <c r="I78" s="244"/>
      <c r="J78" s="241" t="s">
        <v>580</v>
      </c>
      <c r="K78" s="242" t="s">
        <v>581</v>
      </c>
      <c r="L78" s="243" t="s">
        <v>582</v>
      </c>
      <c r="M78" s="244"/>
      <c r="N78" s="241" t="s">
        <v>580</v>
      </c>
      <c r="O78" s="242" t="s">
        <v>581</v>
      </c>
      <c r="P78" s="243" t="s">
        <v>582</v>
      </c>
      <c r="Q78" s="244"/>
      <c r="R78" s="241" t="s">
        <v>580</v>
      </c>
      <c r="S78" s="242" t="s">
        <v>581</v>
      </c>
      <c r="T78" s="243" t="s">
        <v>582</v>
      </c>
      <c r="U78" s="244"/>
      <c r="V78" s="241" t="s">
        <v>580</v>
      </c>
      <c r="W78" s="242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240">
        <v>1</v>
      </c>
      <c r="B98" s="241" t="s">
        <v>580</v>
      </c>
      <c r="C98" s="242" t="s">
        <v>581</v>
      </c>
      <c r="D98" s="243" t="s">
        <v>582</v>
      </c>
      <c r="E98" s="244"/>
      <c r="F98" s="241" t="s">
        <v>580</v>
      </c>
      <c r="G98" s="242" t="s">
        <v>581</v>
      </c>
      <c r="H98" s="243" t="s">
        <v>582</v>
      </c>
      <c r="I98" s="244"/>
      <c r="J98" s="241" t="s">
        <v>580</v>
      </c>
      <c r="K98" s="242" t="s">
        <v>581</v>
      </c>
      <c r="L98" s="243" t="s">
        <v>582</v>
      </c>
      <c r="M98" s="244"/>
      <c r="N98" s="241" t="s">
        <v>580</v>
      </c>
      <c r="O98" s="242" t="s">
        <v>581</v>
      </c>
      <c r="P98" s="243" t="s">
        <v>582</v>
      </c>
      <c r="Q98" s="244"/>
      <c r="R98" s="241" t="s">
        <v>580</v>
      </c>
      <c r="S98" s="242" t="s">
        <v>581</v>
      </c>
      <c r="T98" s="243" t="s">
        <v>582</v>
      </c>
      <c r="U98" s="244"/>
      <c r="V98" s="241" t="s">
        <v>580</v>
      </c>
      <c r="W98" s="242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s="234" customFormat="1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s="234" customFormat="1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58700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MOKUJI!B11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札幌市豊平区読売</v>
      </c>
      <c r="C151" s="310"/>
      <c r="D151" s="310"/>
      <c r="E151" s="310"/>
      <c r="F151" s="309" t="str">
        <f>IF(G4="","",CONCATENATE($A7,G4))</f>
        <v>札幌市豊平区朝日</v>
      </c>
      <c r="G151" s="310"/>
      <c r="H151" s="310"/>
      <c r="I151" s="310"/>
      <c r="J151" s="309" t="str">
        <f>IF(K4="","",CONCATENATE($A7,K4))</f>
        <v>札幌市豊平区毎日</v>
      </c>
      <c r="K151" s="310"/>
      <c r="L151" s="310"/>
      <c r="M151" s="310"/>
      <c r="N151" s="309" t="str">
        <f>IF(O4="","",CONCATENATE($A7,O4))</f>
        <v>札幌市豊平区北海道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札幌市清田区読売</v>
      </c>
      <c r="C153" s="313"/>
      <c r="D153" s="313"/>
      <c r="E153" s="313"/>
      <c r="F153" s="312" t="str">
        <f>IF(G47="","",CONCATENATE($A50,G47))</f>
        <v>札幌市清田区朝日</v>
      </c>
      <c r="G153" s="313"/>
      <c r="H153" s="313"/>
      <c r="I153" s="313"/>
      <c r="J153" s="312" t="str">
        <f>IF(K47="","",CONCATENATE($A50,K47))</f>
        <v>札幌市清田区毎日</v>
      </c>
      <c r="K153" s="313"/>
      <c r="L153" s="313"/>
      <c r="M153" s="313"/>
      <c r="N153" s="312" t="str">
        <f>IF(O47="","",CONCATENATE($A50,O47))</f>
        <v>札幌市清田区北海道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7">
    <mergeCell ref="A117:A124"/>
    <mergeCell ref="F117:I134"/>
    <mergeCell ref="B117:E134"/>
    <mergeCell ref="A50:A57"/>
    <mergeCell ref="C77:E77"/>
    <mergeCell ref="C97:E97"/>
    <mergeCell ref="A100:A107"/>
    <mergeCell ref="G97:I97"/>
    <mergeCell ref="G77:I77"/>
    <mergeCell ref="A80:A87"/>
    <mergeCell ref="K97:M97"/>
    <mergeCell ref="S4:T4"/>
    <mergeCell ref="B135:E135"/>
    <mergeCell ref="F135:I135"/>
    <mergeCell ref="N135:Q135"/>
    <mergeCell ref="N117:Q134"/>
    <mergeCell ref="O97:Q97"/>
    <mergeCell ref="J135:M135"/>
    <mergeCell ref="J117:M134"/>
    <mergeCell ref="O47:Q47"/>
    <mergeCell ref="K77:M77"/>
    <mergeCell ref="K47:M47"/>
    <mergeCell ref="S77:U77"/>
    <mergeCell ref="O77:Q77"/>
    <mergeCell ref="S47:T47"/>
    <mergeCell ref="A1:B1"/>
    <mergeCell ref="H1:I1"/>
    <mergeCell ref="C1:G1"/>
    <mergeCell ref="C47:E47"/>
    <mergeCell ref="A2:B2"/>
    <mergeCell ref="C2:G2"/>
    <mergeCell ref="C4:E4"/>
    <mergeCell ref="G47:I47"/>
    <mergeCell ref="G4:I4"/>
    <mergeCell ref="H2:I2"/>
    <mergeCell ref="A7:A14"/>
    <mergeCell ref="W47:X47"/>
    <mergeCell ref="W4:X4"/>
    <mergeCell ref="V136:Y136"/>
    <mergeCell ref="V135:Y135"/>
    <mergeCell ref="R135:U135"/>
    <mergeCell ref="V117:Y134"/>
    <mergeCell ref="R117:U134"/>
    <mergeCell ref="S97:U97"/>
    <mergeCell ref="W1:X1"/>
    <mergeCell ref="R2:X2"/>
    <mergeCell ref="Q1:R1"/>
    <mergeCell ref="S1:T1"/>
    <mergeCell ref="U1:V1"/>
    <mergeCell ref="J1:M1"/>
    <mergeCell ref="N1:O1"/>
    <mergeCell ref="O4:Q4"/>
    <mergeCell ref="N2:O2"/>
    <mergeCell ref="P2:Q2"/>
    <mergeCell ref="J2:K2"/>
    <mergeCell ref="L2:M2"/>
    <mergeCell ref="K4:M4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11" priority="2" stopIfTrue="1" operator="greaterThan">
      <formula>D6</formula>
    </cfRule>
  </conditionalFormatting>
  <conditionalFormatting sqref="U6:U45 U49:U75">
    <cfRule type="cellIs" dxfId="10" priority="1" stopIfTrue="1" operator="greaterThan">
      <formula>T6</formula>
    </cfRule>
  </conditionalFormatting>
  <hyperlinks>
    <hyperlink ref="A4" location="MOKUJI!R1C1" display="MOKUJI!R1C1" xr:uid="{00000000-0004-0000-0700-000000000000}"/>
    <hyperlink ref="A47" location="MOKUJI!R1C1" display="MOKUJI!R1C1" xr:uid="{00000000-0004-0000-0700-000001000000}"/>
    <hyperlink ref="A77" location="MOKUJI!R1C1" display="MOKUJI!R1C1" xr:uid="{00000000-0004-0000-0700-000002000000}"/>
    <hyperlink ref="A97" location="MOKUJI!R1C1" display="MOKUJI!R1C1" xr:uid="{00000000-0004-0000-0700-000003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16">
    <tabColor indexed="43"/>
  </sheetPr>
  <dimension ref="A1:Z157"/>
  <sheetViews>
    <sheetView showGridLines="0" view="pageBreakPreview" zoomScale="90" zoomScaleNormal="90" zoomScaleSheetLayoutView="90" workbookViewId="0">
      <selection activeCell="C1" sqref="C1:G1"/>
    </sheetView>
  </sheetViews>
  <sheetFormatPr defaultColWidth="9" defaultRowHeight="13.5" customHeight="1"/>
  <cols>
    <col min="1" max="1" width="7.90625" style="232" customWidth="1"/>
    <col min="2" max="2" width="5.6328125" style="232" customWidth="1"/>
    <col min="3" max="3" width="11.7265625" style="232" customWidth="1"/>
    <col min="4" max="4" width="6.08984375" style="232" customWidth="1"/>
    <col min="5" max="5" width="6.7265625" style="232" customWidth="1"/>
    <col min="6" max="6" width="5.6328125" style="232" customWidth="1"/>
    <col min="7" max="7" width="11.7265625" style="232" customWidth="1"/>
    <col min="8" max="8" width="6.08984375" style="232" customWidth="1"/>
    <col min="9" max="9" width="6.7265625" style="232" customWidth="1"/>
    <col min="10" max="10" width="5.6328125" style="232" customWidth="1"/>
    <col min="11" max="11" width="11.7265625" style="232" customWidth="1"/>
    <col min="12" max="12" width="6.08984375" style="232" customWidth="1"/>
    <col min="13" max="13" width="6.7265625" style="232" customWidth="1"/>
    <col min="14" max="14" width="5.6328125" style="232" customWidth="1"/>
    <col min="15" max="15" width="11.7265625" style="232" customWidth="1"/>
    <col min="16" max="16" width="6.08984375" style="232" customWidth="1"/>
    <col min="17" max="17" width="6.7265625" style="232" customWidth="1"/>
    <col min="18" max="18" width="5.6328125" style="232" customWidth="1"/>
    <col min="19" max="19" width="11.7265625" style="232" customWidth="1"/>
    <col min="20" max="20" width="6.08984375" style="232" customWidth="1"/>
    <col min="21" max="21" width="6.7265625" style="232" customWidth="1"/>
    <col min="22" max="22" width="5.6328125" style="232" customWidth="1"/>
    <col min="23" max="23" width="11.6328125" style="232" customWidth="1"/>
    <col min="24" max="24" width="6.08984375" style="232" customWidth="1"/>
    <col min="25" max="25" width="6.7265625" style="232" customWidth="1"/>
    <col min="26" max="16384" width="9" style="232"/>
  </cols>
  <sheetData>
    <row r="1" spans="1:26" ht="19.899999999999999" customHeight="1">
      <c r="A1" s="525" t="s">
        <v>1724</v>
      </c>
      <c r="B1" s="526"/>
      <c r="C1" s="541" t="str">
        <f>MOKUJI!M29</f>
        <v>aaa</v>
      </c>
      <c r="D1" s="542"/>
      <c r="E1" s="542"/>
      <c r="F1" s="542"/>
      <c r="G1" s="543"/>
      <c r="H1" s="525" t="s">
        <v>1731</v>
      </c>
      <c r="I1" s="526"/>
      <c r="J1" s="539" t="str">
        <f>IF(MOKUJI!$M$31="","",MOKUJI!$M$31)</f>
        <v/>
      </c>
      <c r="K1" s="540"/>
      <c r="L1" s="540"/>
      <c r="M1" s="540"/>
      <c r="N1" s="537" t="str">
        <f>IF(J1="","",TEXT(J1,"（aaa）"))</f>
        <v/>
      </c>
      <c r="O1" s="538"/>
      <c r="P1" s="230" t="s">
        <v>1721</v>
      </c>
      <c r="Q1" s="531" t="str">
        <f>MOKUJI!M33</f>
        <v>ddd</v>
      </c>
      <c r="R1" s="532"/>
      <c r="S1" s="529" t="s">
        <v>1776</v>
      </c>
      <c r="T1" s="530"/>
      <c r="U1" s="527">
        <f>SUM(B135,F135,J135,N135,R135,V135)</f>
        <v>0</v>
      </c>
      <c r="V1" s="528"/>
      <c r="W1" s="521" t="str">
        <f>IF(U1=0,"",MOKUJI!M28)</f>
        <v/>
      </c>
      <c r="X1" s="522"/>
      <c r="Y1" s="231" t="s">
        <v>570</v>
      </c>
      <c r="Z1" s="398" t="s">
        <v>1877</v>
      </c>
    </row>
    <row r="2" spans="1:26" ht="19.899999999999999" customHeight="1">
      <c r="A2" s="525" t="s">
        <v>1777</v>
      </c>
      <c r="B2" s="526"/>
      <c r="C2" s="541" t="str">
        <f>MOKUJI!M30</f>
        <v>bbb</v>
      </c>
      <c r="D2" s="542"/>
      <c r="E2" s="542"/>
      <c r="F2" s="542"/>
      <c r="G2" s="543"/>
      <c r="H2" s="525" t="s">
        <v>1725</v>
      </c>
      <c r="I2" s="526"/>
      <c r="J2" s="544" t="str">
        <f>MOKUJI!M32</f>
        <v>ccc</v>
      </c>
      <c r="K2" s="545"/>
      <c r="L2" s="525" t="s">
        <v>1728</v>
      </c>
      <c r="M2" s="526"/>
      <c r="N2" s="535"/>
      <c r="O2" s="536"/>
      <c r="P2" s="525" t="s">
        <v>1722</v>
      </c>
      <c r="Q2" s="526"/>
      <c r="R2" s="523" t="str">
        <f>MOKUJI!M34</f>
        <v>eee</v>
      </c>
      <c r="S2" s="524"/>
      <c r="T2" s="524"/>
      <c r="U2" s="524"/>
      <c r="V2" s="524"/>
      <c r="W2" s="524"/>
      <c r="X2" s="524"/>
      <c r="Y2" s="233">
        <v>7</v>
      </c>
      <c r="Z2" s="398" t="s">
        <v>1922</v>
      </c>
    </row>
    <row r="3" spans="1:26" ht="13.5" customHeight="1">
      <c r="A3" s="315"/>
      <c r="Y3" s="235"/>
    </row>
    <row r="4" spans="1:26" s="239" customFormat="1" ht="12.75" customHeight="1">
      <c r="A4" s="236" t="s">
        <v>552</v>
      </c>
      <c r="B4" s="333" t="s">
        <v>571</v>
      </c>
      <c r="C4" s="505" t="s">
        <v>605</v>
      </c>
      <c r="D4" s="506"/>
      <c r="E4" s="507"/>
      <c r="F4" s="334" t="s">
        <v>572</v>
      </c>
      <c r="G4" s="505" t="s">
        <v>573</v>
      </c>
      <c r="H4" s="506"/>
      <c r="I4" s="507"/>
      <c r="J4" s="334" t="s">
        <v>574</v>
      </c>
      <c r="K4" s="505" t="s">
        <v>575</v>
      </c>
      <c r="L4" s="506"/>
      <c r="M4" s="507"/>
      <c r="N4" s="334" t="s">
        <v>576</v>
      </c>
      <c r="O4" s="505" t="s">
        <v>552</v>
      </c>
      <c r="P4" s="506"/>
      <c r="Q4" s="507"/>
      <c r="R4" s="334" t="s">
        <v>579</v>
      </c>
      <c r="S4" s="548"/>
      <c r="T4" s="549"/>
      <c r="U4" s="316"/>
      <c r="V4" s="334" t="s">
        <v>579</v>
      </c>
      <c r="W4" s="548"/>
      <c r="X4" s="549"/>
      <c r="Y4" s="316"/>
    </row>
    <row r="5" spans="1:26" s="239" customFormat="1" ht="12.75" customHeight="1">
      <c r="A5" s="335">
        <v>1</v>
      </c>
      <c r="B5" s="241" t="s">
        <v>580</v>
      </c>
      <c r="C5" s="336" t="s">
        <v>581</v>
      </c>
      <c r="D5" s="243" t="s">
        <v>582</v>
      </c>
      <c r="E5" s="243"/>
      <c r="F5" s="241" t="s">
        <v>580</v>
      </c>
      <c r="G5" s="336" t="s">
        <v>581</v>
      </c>
      <c r="H5" s="243" t="s">
        <v>582</v>
      </c>
      <c r="I5" s="243"/>
      <c r="J5" s="241" t="s">
        <v>580</v>
      </c>
      <c r="K5" s="336" t="s">
        <v>581</v>
      </c>
      <c r="L5" s="243" t="s">
        <v>582</v>
      </c>
      <c r="M5" s="243"/>
      <c r="N5" s="241" t="s">
        <v>580</v>
      </c>
      <c r="O5" s="336" t="s">
        <v>581</v>
      </c>
      <c r="P5" s="243" t="s">
        <v>582</v>
      </c>
      <c r="Q5" s="243"/>
      <c r="R5" s="241" t="s">
        <v>580</v>
      </c>
      <c r="S5" s="336" t="s">
        <v>581</v>
      </c>
      <c r="T5" s="243" t="s">
        <v>582</v>
      </c>
      <c r="U5" s="245"/>
      <c r="V5" s="241" t="s">
        <v>580</v>
      </c>
      <c r="W5" s="336" t="s">
        <v>581</v>
      </c>
      <c r="X5" s="243" t="s">
        <v>582</v>
      </c>
      <c r="Y5" s="245"/>
    </row>
    <row r="6" spans="1:26" s="252" customFormat="1" ht="12.75" customHeight="1">
      <c r="A6" s="246">
        <v>104</v>
      </c>
      <c r="B6" s="247" t="s">
        <v>730</v>
      </c>
      <c r="C6" s="248" t="s">
        <v>134</v>
      </c>
      <c r="D6" s="249">
        <v>860</v>
      </c>
      <c r="E6" s="250">
        <v>0</v>
      </c>
      <c r="F6" s="247" t="s">
        <v>731</v>
      </c>
      <c r="G6" s="248" t="s">
        <v>135</v>
      </c>
      <c r="H6" s="249">
        <v>110</v>
      </c>
      <c r="I6" s="250">
        <v>0</v>
      </c>
      <c r="J6" s="247"/>
      <c r="K6" s="248" t="s">
        <v>579</v>
      </c>
      <c r="L6" s="249" t="s">
        <v>579</v>
      </c>
      <c r="M6" s="250" t="s">
        <v>579</v>
      </c>
      <c r="N6" s="247" t="s">
        <v>732</v>
      </c>
      <c r="O6" s="248" t="s">
        <v>1992</v>
      </c>
      <c r="P6" s="249">
        <v>1980</v>
      </c>
      <c r="Q6" s="250">
        <v>0</v>
      </c>
      <c r="R6" s="318"/>
      <c r="S6" s="248"/>
      <c r="T6" s="249"/>
      <c r="U6" s="250"/>
      <c r="V6" s="318"/>
      <c r="W6" s="248" t="s">
        <v>579</v>
      </c>
      <c r="X6" s="249" t="s">
        <v>579</v>
      </c>
      <c r="Y6" s="250" t="s">
        <v>579</v>
      </c>
    </row>
    <row r="7" spans="1:26" s="252" customFormat="1" ht="12.75" customHeight="1">
      <c r="A7" s="508" t="s">
        <v>1783</v>
      </c>
      <c r="B7" s="251" t="s">
        <v>733</v>
      </c>
      <c r="C7" s="248" t="s">
        <v>136</v>
      </c>
      <c r="D7" s="249">
        <v>560</v>
      </c>
      <c r="E7" s="250">
        <v>0</v>
      </c>
      <c r="F7" s="251" t="s">
        <v>2734</v>
      </c>
      <c r="G7" s="248" t="s">
        <v>136</v>
      </c>
      <c r="H7" s="249">
        <v>70</v>
      </c>
      <c r="I7" s="250">
        <v>0</v>
      </c>
      <c r="J7" s="251"/>
      <c r="K7" s="248" t="s">
        <v>579</v>
      </c>
      <c r="L7" s="249" t="s">
        <v>579</v>
      </c>
      <c r="M7" s="250" t="s">
        <v>579</v>
      </c>
      <c r="N7" s="251" t="s">
        <v>735</v>
      </c>
      <c r="O7" s="248" t="s">
        <v>1993</v>
      </c>
      <c r="P7" s="249">
        <v>1370</v>
      </c>
      <c r="Q7" s="250">
        <v>0</v>
      </c>
      <c r="R7" s="319"/>
      <c r="S7" s="248"/>
      <c r="T7" s="249"/>
      <c r="U7" s="250"/>
      <c r="V7" s="319"/>
      <c r="W7" s="248" t="s">
        <v>579</v>
      </c>
      <c r="X7" s="249" t="s">
        <v>579</v>
      </c>
      <c r="Y7" s="250" t="s">
        <v>579</v>
      </c>
    </row>
    <row r="8" spans="1:26" s="252" customFormat="1" ht="12.75" customHeight="1">
      <c r="A8" s="508"/>
      <c r="B8" s="251" t="s">
        <v>736</v>
      </c>
      <c r="C8" s="248" t="s">
        <v>135</v>
      </c>
      <c r="D8" s="249">
        <v>400</v>
      </c>
      <c r="E8" s="250">
        <v>0</v>
      </c>
      <c r="F8" s="251" t="s">
        <v>734</v>
      </c>
      <c r="G8" s="248" t="s">
        <v>134</v>
      </c>
      <c r="H8" s="249">
        <v>430</v>
      </c>
      <c r="I8" s="250">
        <v>0</v>
      </c>
      <c r="J8" s="251"/>
      <c r="K8" s="248" t="s">
        <v>579</v>
      </c>
      <c r="L8" s="249" t="s">
        <v>579</v>
      </c>
      <c r="M8" s="250" t="s">
        <v>579</v>
      </c>
      <c r="N8" s="251" t="s">
        <v>739</v>
      </c>
      <c r="O8" s="248" t="s">
        <v>1994</v>
      </c>
      <c r="P8" s="249">
        <v>3350</v>
      </c>
      <c r="Q8" s="250">
        <v>0</v>
      </c>
      <c r="R8" s="319"/>
      <c r="S8" s="248"/>
      <c r="T8" s="249"/>
      <c r="U8" s="250"/>
      <c r="V8" s="319"/>
      <c r="W8" s="248" t="s">
        <v>579</v>
      </c>
      <c r="X8" s="249" t="s">
        <v>579</v>
      </c>
      <c r="Y8" s="250" t="s">
        <v>579</v>
      </c>
    </row>
    <row r="9" spans="1:26" s="252" customFormat="1" ht="12.75" customHeight="1">
      <c r="A9" s="508"/>
      <c r="B9" s="251" t="s">
        <v>748</v>
      </c>
      <c r="C9" s="248" t="s">
        <v>137</v>
      </c>
      <c r="D9" s="249">
        <v>820</v>
      </c>
      <c r="E9" s="250">
        <v>0</v>
      </c>
      <c r="F9" s="251" t="s">
        <v>2142</v>
      </c>
      <c r="G9" s="248" t="s">
        <v>2161</v>
      </c>
      <c r="H9" s="249">
        <v>120</v>
      </c>
      <c r="I9" s="250">
        <v>0</v>
      </c>
      <c r="J9" s="251"/>
      <c r="K9" s="248" t="s">
        <v>579</v>
      </c>
      <c r="L9" s="249" t="s">
        <v>579</v>
      </c>
      <c r="M9" s="250" t="s">
        <v>579</v>
      </c>
      <c r="N9" s="251" t="s">
        <v>740</v>
      </c>
      <c r="O9" s="248" t="s">
        <v>1995</v>
      </c>
      <c r="P9" s="249">
        <v>2270</v>
      </c>
      <c r="Q9" s="250">
        <v>0</v>
      </c>
      <c r="R9" s="319"/>
      <c r="S9" s="248"/>
      <c r="T9" s="249"/>
      <c r="U9" s="250"/>
      <c r="V9" s="319"/>
      <c r="W9" s="248" t="s">
        <v>579</v>
      </c>
      <c r="X9" s="249" t="s">
        <v>579</v>
      </c>
      <c r="Y9" s="250" t="s">
        <v>579</v>
      </c>
    </row>
    <row r="10" spans="1:26" s="252" customFormat="1" ht="12.75" customHeight="1">
      <c r="A10" s="508"/>
      <c r="B10" s="251" t="s">
        <v>741</v>
      </c>
      <c r="C10" s="248" t="s">
        <v>138</v>
      </c>
      <c r="D10" s="249">
        <v>920</v>
      </c>
      <c r="E10" s="250">
        <v>0</v>
      </c>
      <c r="F10" s="251" t="s">
        <v>737</v>
      </c>
      <c r="G10" s="248" t="s">
        <v>137</v>
      </c>
      <c r="H10" s="249">
        <v>150</v>
      </c>
      <c r="I10" s="250">
        <v>0</v>
      </c>
      <c r="J10" s="251"/>
      <c r="K10" s="248" t="s">
        <v>579</v>
      </c>
      <c r="L10" s="249" t="s">
        <v>579</v>
      </c>
      <c r="M10" s="250" t="s">
        <v>579</v>
      </c>
      <c r="N10" s="251" t="s">
        <v>742</v>
      </c>
      <c r="O10" s="248" t="s">
        <v>1996</v>
      </c>
      <c r="P10" s="249">
        <v>3860</v>
      </c>
      <c r="Q10" s="250">
        <v>0</v>
      </c>
      <c r="R10" s="319"/>
      <c r="S10" s="248"/>
      <c r="T10" s="249"/>
      <c r="U10" s="250"/>
      <c r="V10" s="319"/>
      <c r="W10" s="248" t="s">
        <v>579</v>
      </c>
      <c r="X10" s="249" t="s">
        <v>579</v>
      </c>
      <c r="Y10" s="250" t="s">
        <v>579</v>
      </c>
    </row>
    <row r="11" spans="1:26" s="252" customFormat="1" ht="12.75" customHeight="1">
      <c r="A11" s="508"/>
      <c r="B11" s="337"/>
      <c r="C11" s="248" t="s">
        <v>579</v>
      </c>
      <c r="D11" s="249" t="s">
        <v>579</v>
      </c>
      <c r="E11" s="250" t="s">
        <v>579</v>
      </c>
      <c r="F11" s="251" t="s">
        <v>2735</v>
      </c>
      <c r="G11" s="248" t="s">
        <v>2736</v>
      </c>
      <c r="H11" s="249">
        <v>260</v>
      </c>
      <c r="I11" s="250">
        <v>0</v>
      </c>
      <c r="J11" s="251"/>
      <c r="K11" s="248" t="s">
        <v>579</v>
      </c>
      <c r="L11" s="249" t="s">
        <v>579</v>
      </c>
      <c r="M11" s="250" t="s">
        <v>579</v>
      </c>
      <c r="N11" s="251" t="s">
        <v>774</v>
      </c>
      <c r="O11" s="248" t="s">
        <v>1997</v>
      </c>
      <c r="P11" s="249">
        <v>2690</v>
      </c>
      <c r="Q11" s="250">
        <v>0</v>
      </c>
      <c r="R11" s="319"/>
      <c r="S11" s="248"/>
      <c r="T11" s="249"/>
      <c r="U11" s="250"/>
      <c r="V11" s="319"/>
      <c r="W11" s="248" t="s">
        <v>579</v>
      </c>
      <c r="X11" s="249" t="s">
        <v>579</v>
      </c>
      <c r="Y11" s="250" t="s">
        <v>579</v>
      </c>
    </row>
    <row r="12" spans="1:26" s="252" customFormat="1" ht="12.75" customHeight="1">
      <c r="A12" s="508"/>
      <c r="B12" s="254"/>
      <c r="C12" s="248" t="s">
        <v>579</v>
      </c>
      <c r="D12" s="249" t="s">
        <v>579</v>
      </c>
      <c r="E12" s="250" t="s">
        <v>579</v>
      </c>
      <c r="F12" s="251" t="s">
        <v>2737</v>
      </c>
      <c r="G12" s="248" t="s">
        <v>2738</v>
      </c>
      <c r="H12" s="249">
        <v>150</v>
      </c>
      <c r="I12" s="250">
        <v>0</v>
      </c>
      <c r="J12" s="251"/>
      <c r="K12" s="248" t="s">
        <v>579</v>
      </c>
      <c r="L12" s="249" t="s">
        <v>579</v>
      </c>
      <c r="M12" s="250" t="s">
        <v>579</v>
      </c>
      <c r="N12" s="251" t="s">
        <v>776</v>
      </c>
      <c r="O12" s="248" t="s">
        <v>1998</v>
      </c>
      <c r="P12" s="249">
        <v>3970</v>
      </c>
      <c r="Q12" s="250">
        <v>0</v>
      </c>
      <c r="R12" s="319"/>
      <c r="S12" s="248"/>
      <c r="T12" s="249"/>
      <c r="U12" s="250"/>
      <c r="V12" s="319"/>
      <c r="W12" s="248" t="s">
        <v>579</v>
      </c>
      <c r="X12" s="249" t="s">
        <v>579</v>
      </c>
      <c r="Y12" s="250" t="s">
        <v>579</v>
      </c>
    </row>
    <row r="13" spans="1:26" s="252" customFormat="1" ht="12.75" customHeight="1">
      <c r="A13" s="508"/>
      <c r="B13" s="254"/>
      <c r="C13" s="248" t="s">
        <v>579</v>
      </c>
      <c r="D13" s="249" t="s">
        <v>579</v>
      </c>
      <c r="E13" s="250" t="s">
        <v>579</v>
      </c>
      <c r="F13" s="254" t="s">
        <v>775</v>
      </c>
      <c r="G13" s="248" t="s">
        <v>126</v>
      </c>
      <c r="H13" s="249">
        <v>650</v>
      </c>
      <c r="I13" s="250">
        <v>0</v>
      </c>
      <c r="J13" s="254"/>
      <c r="K13" s="248" t="s">
        <v>579</v>
      </c>
      <c r="L13" s="249" t="s">
        <v>579</v>
      </c>
      <c r="M13" s="250" t="s">
        <v>579</v>
      </c>
      <c r="N13" s="254"/>
      <c r="O13" s="248" t="s">
        <v>579</v>
      </c>
      <c r="P13" s="249" t="s">
        <v>579</v>
      </c>
      <c r="Q13" s="250" t="s">
        <v>579</v>
      </c>
      <c r="R13" s="264"/>
      <c r="S13" s="248"/>
      <c r="T13" s="249"/>
      <c r="U13" s="250"/>
      <c r="V13" s="264"/>
      <c r="W13" s="248" t="s">
        <v>579</v>
      </c>
      <c r="X13" s="249" t="s">
        <v>579</v>
      </c>
      <c r="Y13" s="250" t="s">
        <v>579</v>
      </c>
    </row>
    <row r="14" spans="1:26" s="252" customFormat="1" ht="12.75" customHeight="1">
      <c r="A14" s="508"/>
      <c r="B14" s="254"/>
      <c r="C14" s="248" t="s">
        <v>579</v>
      </c>
      <c r="D14" s="249" t="s">
        <v>579</v>
      </c>
      <c r="E14" s="250" t="s">
        <v>579</v>
      </c>
      <c r="F14" s="254"/>
      <c r="G14" s="248" t="s">
        <v>579</v>
      </c>
      <c r="H14" s="249" t="s">
        <v>579</v>
      </c>
      <c r="I14" s="250" t="s">
        <v>579</v>
      </c>
      <c r="J14" s="254"/>
      <c r="K14" s="248" t="s">
        <v>579</v>
      </c>
      <c r="L14" s="249" t="s">
        <v>579</v>
      </c>
      <c r="M14" s="250" t="s">
        <v>579</v>
      </c>
      <c r="N14" s="254"/>
      <c r="O14" s="248" t="s">
        <v>579</v>
      </c>
      <c r="P14" s="249" t="s">
        <v>579</v>
      </c>
      <c r="Q14" s="250" t="s">
        <v>579</v>
      </c>
      <c r="R14" s="264"/>
      <c r="S14" s="248"/>
      <c r="T14" s="249"/>
      <c r="U14" s="250"/>
      <c r="V14" s="264"/>
      <c r="W14" s="248" t="s">
        <v>579</v>
      </c>
      <c r="X14" s="249" t="s">
        <v>579</v>
      </c>
      <c r="Y14" s="250" t="s">
        <v>579</v>
      </c>
    </row>
    <row r="15" spans="1:26" s="252" customFormat="1" ht="12.75" customHeight="1">
      <c r="A15" s="253"/>
      <c r="B15" s="254"/>
      <c r="C15" s="248" t="s">
        <v>579</v>
      </c>
      <c r="D15" s="249" t="s">
        <v>579</v>
      </c>
      <c r="E15" s="250" t="s">
        <v>579</v>
      </c>
      <c r="F15" s="254"/>
      <c r="G15" s="248" t="s">
        <v>579</v>
      </c>
      <c r="H15" s="249" t="s">
        <v>579</v>
      </c>
      <c r="I15" s="250" t="s">
        <v>579</v>
      </c>
      <c r="J15" s="254"/>
      <c r="K15" s="248" t="s">
        <v>579</v>
      </c>
      <c r="L15" s="249" t="s">
        <v>579</v>
      </c>
      <c r="M15" s="250" t="s">
        <v>579</v>
      </c>
      <c r="N15" s="254"/>
      <c r="O15" s="248" t="s">
        <v>579</v>
      </c>
      <c r="P15" s="249" t="s">
        <v>579</v>
      </c>
      <c r="Q15" s="250" t="s">
        <v>579</v>
      </c>
      <c r="R15" s="264"/>
      <c r="S15" s="248"/>
      <c r="T15" s="249"/>
      <c r="U15" s="250"/>
      <c r="V15" s="264"/>
      <c r="W15" s="248" t="s">
        <v>579</v>
      </c>
      <c r="X15" s="249" t="s">
        <v>579</v>
      </c>
      <c r="Y15" s="250" t="s">
        <v>579</v>
      </c>
    </row>
    <row r="16" spans="1:26" s="252" customFormat="1" ht="12.75" customHeight="1">
      <c r="A16" s="253"/>
      <c r="B16" s="254"/>
      <c r="C16" s="248" t="s">
        <v>579</v>
      </c>
      <c r="D16" s="249" t="s">
        <v>579</v>
      </c>
      <c r="E16" s="250" t="s">
        <v>579</v>
      </c>
      <c r="F16" s="254"/>
      <c r="G16" s="248" t="s">
        <v>579</v>
      </c>
      <c r="H16" s="249" t="s">
        <v>579</v>
      </c>
      <c r="I16" s="250" t="s">
        <v>579</v>
      </c>
      <c r="J16" s="254"/>
      <c r="K16" s="248" t="s">
        <v>579</v>
      </c>
      <c r="L16" s="249" t="s">
        <v>579</v>
      </c>
      <c r="M16" s="250" t="s">
        <v>579</v>
      </c>
      <c r="N16" s="254"/>
      <c r="O16" s="248" t="s">
        <v>579</v>
      </c>
      <c r="P16" s="249" t="s">
        <v>579</v>
      </c>
      <c r="Q16" s="250" t="s">
        <v>579</v>
      </c>
      <c r="R16" s="264"/>
      <c r="S16" s="248"/>
      <c r="T16" s="249"/>
      <c r="U16" s="250"/>
      <c r="V16" s="264"/>
      <c r="W16" s="248" t="s">
        <v>579</v>
      </c>
      <c r="X16" s="249" t="s">
        <v>579</v>
      </c>
      <c r="Y16" s="250" t="s">
        <v>579</v>
      </c>
    </row>
    <row r="17" spans="1:25" s="252" customFormat="1" ht="12.75" customHeight="1">
      <c r="A17" s="253"/>
      <c r="B17" s="254"/>
      <c r="C17" s="248" t="s">
        <v>579</v>
      </c>
      <c r="D17" s="249" t="s">
        <v>579</v>
      </c>
      <c r="E17" s="250" t="s">
        <v>579</v>
      </c>
      <c r="F17" s="254"/>
      <c r="G17" s="248" t="s">
        <v>579</v>
      </c>
      <c r="H17" s="249" t="s">
        <v>579</v>
      </c>
      <c r="I17" s="250" t="s">
        <v>579</v>
      </c>
      <c r="J17" s="254"/>
      <c r="K17" s="248" t="s">
        <v>579</v>
      </c>
      <c r="L17" s="249" t="s">
        <v>579</v>
      </c>
      <c r="M17" s="250" t="s">
        <v>579</v>
      </c>
      <c r="N17" s="254"/>
      <c r="O17" s="248" t="s">
        <v>579</v>
      </c>
      <c r="P17" s="249" t="s">
        <v>579</v>
      </c>
      <c r="Q17" s="250" t="s">
        <v>579</v>
      </c>
      <c r="R17" s="264"/>
      <c r="S17" s="248"/>
      <c r="T17" s="249"/>
      <c r="U17" s="250"/>
      <c r="V17" s="264"/>
      <c r="W17" s="248" t="s">
        <v>579</v>
      </c>
      <c r="X17" s="249" t="s">
        <v>579</v>
      </c>
      <c r="Y17" s="250" t="s">
        <v>579</v>
      </c>
    </row>
    <row r="18" spans="1:25" s="252" customFormat="1" ht="12.75" customHeight="1">
      <c r="A18" s="253"/>
      <c r="B18" s="254"/>
      <c r="C18" s="248" t="s">
        <v>579</v>
      </c>
      <c r="D18" s="249" t="s">
        <v>579</v>
      </c>
      <c r="E18" s="250" t="s">
        <v>579</v>
      </c>
      <c r="F18" s="254"/>
      <c r="G18" s="248" t="s">
        <v>579</v>
      </c>
      <c r="H18" s="249" t="s">
        <v>579</v>
      </c>
      <c r="I18" s="250" t="s">
        <v>579</v>
      </c>
      <c r="J18" s="254"/>
      <c r="K18" s="248" t="s">
        <v>579</v>
      </c>
      <c r="L18" s="249" t="s">
        <v>579</v>
      </c>
      <c r="M18" s="250" t="s">
        <v>579</v>
      </c>
      <c r="N18" s="254"/>
      <c r="O18" s="248" t="s">
        <v>579</v>
      </c>
      <c r="P18" s="249" t="s">
        <v>579</v>
      </c>
      <c r="Q18" s="250" t="s">
        <v>579</v>
      </c>
      <c r="R18" s="264"/>
      <c r="S18" s="248"/>
      <c r="T18" s="249"/>
      <c r="U18" s="250"/>
      <c r="V18" s="264"/>
      <c r="W18" s="248" t="s">
        <v>579</v>
      </c>
      <c r="X18" s="249" t="s">
        <v>579</v>
      </c>
      <c r="Y18" s="250" t="s">
        <v>579</v>
      </c>
    </row>
    <row r="19" spans="1:25" s="252" customFormat="1" ht="12.75" customHeight="1">
      <c r="A19" s="253"/>
      <c r="B19" s="254"/>
      <c r="C19" s="248" t="s">
        <v>579</v>
      </c>
      <c r="D19" s="249" t="s">
        <v>579</v>
      </c>
      <c r="E19" s="250" t="s">
        <v>579</v>
      </c>
      <c r="F19" s="254"/>
      <c r="G19" s="248" t="s">
        <v>579</v>
      </c>
      <c r="H19" s="249" t="s">
        <v>579</v>
      </c>
      <c r="I19" s="250" t="s">
        <v>579</v>
      </c>
      <c r="J19" s="254"/>
      <c r="K19" s="248" t="s">
        <v>579</v>
      </c>
      <c r="L19" s="249" t="s">
        <v>579</v>
      </c>
      <c r="M19" s="250" t="s">
        <v>579</v>
      </c>
      <c r="N19" s="254"/>
      <c r="O19" s="248" t="s">
        <v>579</v>
      </c>
      <c r="P19" s="249" t="s">
        <v>579</v>
      </c>
      <c r="Q19" s="250" t="s">
        <v>579</v>
      </c>
      <c r="R19" s="264"/>
      <c r="S19" s="248"/>
      <c r="T19" s="249"/>
      <c r="U19" s="250"/>
      <c r="V19" s="264"/>
      <c r="W19" s="248" t="s">
        <v>579</v>
      </c>
      <c r="X19" s="249" t="s">
        <v>579</v>
      </c>
      <c r="Y19" s="250" t="s">
        <v>579</v>
      </c>
    </row>
    <row r="20" spans="1:25" s="252" customFormat="1" ht="12.75" customHeight="1">
      <c r="A20" s="253"/>
      <c r="B20" s="254"/>
      <c r="C20" s="248" t="s">
        <v>579</v>
      </c>
      <c r="D20" s="249" t="s">
        <v>579</v>
      </c>
      <c r="E20" s="250" t="s">
        <v>579</v>
      </c>
      <c r="F20" s="254"/>
      <c r="G20" s="248" t="s">
        <v>579</v>
      </c>
      <c r="H20" s="249" t="s">
        <v>579</v>
      </c>
      <c r="I20" s="250" t="s">
        <v>579</v>
      </c>
      <c r="J20" s="254"/>
      <c r="K20" s="248" t="s">
        <v>579</v>
      </c>
      <c r="L20" s="249" t="s">
        <v>579</v>
      </c>
      <c r="M20" s="250" t="s">
        <v>579</v>
      </c>
      <c r="N20" s="254"/>
      <c r="O20" s="248" t="s">
        <v>579</v>
      </c>
      <c r="P20" s="249" t="s">
        <v>579</v>
      </c>
      <c r="Q20" s="250" t="s">
        <v>579</v>
      </c>
      <c r="R20" s="264"/>
      <c r="S20" s="248"/>
      <c r="T20" s="249"/>
      <c r="U20" s="250"/>
      <c r="V20" s="264"/>
      <c r="W20" s="248" t="s">
        <v>579</v>
      </c>
      <c r="X20" s="249" t="s">
        <v>579</v>
      </c>
      <c r="Y20" s="250" t="s">
        <v>579</v>
      </c>
    </row>
    <row r="21" spans="1:25" s="252" customFormat="1" ht="12.75" hidden="1" customHeight="1">
      <c r="A21" s="253"/>
      <c r="B21" s="254"/>
      <c r="C21" s="248" t="s">
        <v>579</v>
      </c>
      <c r="D21" s="249" t="s">
        <v>579</v>
      </c>
      <c r="E21" s="250" t="s">
        <v>579</v>
      </c>
      <c r="F21" s="254"/>
      <c r="G21" s="248" t="s">
        <v>579</v>
      </c>
      <c r="H21" s="249" t="s">
        <v>579</v>
      </c>
      <c r="I21" s="250" t="s">
        <v>579</v>
      </c>
      <c r="J21" s="254"/>
      <c r="K21" s="248" t="s">
        <v>579</v>
      </c>
      <c r="L21" s="249" t="s">
        <v>579</v>
      </c>
      <c r="M21" s="250" t="s">
        <v>579</v>
      </c>
      <c r="N21" s="254"/>
      <c r="O21" s="248" t="s">
        <v>579</v>
      </c>
      <c r="P21" s="249" t="s">
        <v>579</v>
      </c>
      <c r="Q21" s="250" t="s">
        <v>579</v>
      </c>
      <c r="R21" s="264"/>
      <c r="S21" s="248"/>
      <c r="T21" s="249"/>
      <c r="U21" s="250"/>
      <c r="V21" s="264"/>
      <c r="W21" s="248" t="s">
        <v>579</v>
      </c>
      <c r="X21" s="249" t="s">
        <v>579</v>
      </c>
      <c r="Y21" s="250" t="s">
        <v>579</v>
      </c>
    </row>
    <row r="22" spans="1:25" s="252" customFormat="1" ht="12.75" hidden="1" customHeight="1">
      <c r="A22" s="253"/>
      <c r="B22" s="254"/>
      <c r="C22" s="248" t="s">
        <v>579</v>
      </c>
      <c r="D22" s="249" t="s">
        <v>579</v>
      </c>
      <c r="E22" s="250" t="s">
        <v>579</v>
      </c>
      <c r="F22" s="254"/>
      <c r="G22" s="248" t="s">
        <v>579</v>
      </c>
      <c r="H22" s="249" t="s">
        <v>579</v>
      </c>
      <c r="I22" s="250" t="s">
        <v>579</v>
      </c>
      <c r="J22" s="254"/>
      <c r="K22" s="248" t="s">
        <v>579</v>
      </c>
      <c r="L22" s="249" t="s">
        <v>579</v>
      </c>
      <c r="M22" s="250" t="s">
        <v>579</v>
      </c>
      <c r="N22" s="254"/>
      <c r="O22" s="248" t="s">
        <v>579</v>
      </c>
      <c r="P22" s="249" t="s">
        <v>579</v>
      </c>
      <c r="Q22" s="250" t="s">
        <v>579</v>
      </c>
      <c r="R22" s="264"/>
      <c r="S22" s="248"/>
      <c r="T22" s="249"/>
      <c r="U22" s="250"/>
      <c r="V22" s="264"/>
      <c r="W22" s="248" t="s">
        <v>579</v>
      </c>
      <c r="X22" s="249" t="s">
        <v>579</v>
      </c>
      <c r="Y22" s="250" t="s">
        <v>579</v>
      </c>
    </row>
    <row r="23" spans="1:25" s="252" customFormat="1" ht="12.75" hidden="1" customHeight="1">
      <c r="A23" s="253"/>
      <c r="B23" s="254"/>
      <c r="C23" s="248" t="s">
        <v>579</v>
      </c>
      <c r="D23" s="249" t="s">
        <v>579</v>
      </c>
      <c r="E23" s="250" t="s">
        <v>579</v>
      </c>
      <c r="F23" s="254"/>
      <c r="G23" s="248" t="s">
        <v>579</v>
      </c>
      <c r="H23" s="249" t="s">
        <v>579</v>
      </c>
      <c r="I23" s="250" t="s">
        <v>579</v>
      </c>
      <c r="J23" s="254"/>
      <c r="K23" s="248" t="s">
        <v>579</v>
      </c>
      <c r="L23" s="249" t="s">
        <v>579</v>
      </c>
      <c r="M23" s="250" t="s">
        <v>579</v>
      </c>
      <c r="N23" s="254"/>
      <c r="O23" s="248" t="s">
        <v>579</v>
      </c>
      <c r="P23" s="249" t="s">
        <v>579</v>
      </c>
      <c r="Q23" s="250" t="s">
        <v>579</v>
      </c>
      <c r="R23" s="264"/>
      <c r="S23" s="248"/>
      <c r="T23" s="249"/>
      <c r="U23" s="250"/>
      <c r="V23" s="264"/>
      <c r="W23" s="248" t="s">
        <v>579</v>
      </c>
      <c r="X23" s="249" t="s">
        <v>579</v>
      </c>
      <c r="Y23" s="250" t="s">
        <v>579</v>
      </c>
    </row>
    <row r="24" spans="1:25" s="252" customFormat="1" ht="12.75" hidden="1" customHeight="1">
      <c r="A24" s="253"/>
      <c r="B24" s="254"/>
      <c r="C24" s="248" t="s">
        <v>579</v>
      </c>
      <c r="D24" s="249" t="s">
        <v>579</v>
      </c>
      <c r="E24" s="250" t="s">
        <v>579</v>
      </c>
      <c r="F24" s="254"/>
      <c r="G24" s="248" t="s">
        <v>579</v>
      </c>
      <c r="H24" s="249" t="s">
        <v>579</v>
      </c>
      <c r="I24" s="250" t="s">
        <v>579</v>
      </c>
      <c r="J24" s="254"/>
      <c r="K24" s="248" t="s">
        <v>579</v>
      </c>
      <c r="L24" s="249" t="s">
        <v>579</v>
      </c>
      <c r="M24" s="250" t="s">
        <v>579</v>
      </c>
      <c r="N24" s="254"/>
      <c r="O24" s="248" t="s">
        <v>579</v>
      </c>
      <c r="P24" s="249" t="s">
        <v>579</v>
      </c>
      <c r="Q24" s="250" t="s">
        <v>579</v>
      </c>
      <c r="R24" s="264"/>
      <c r="S24" s="248"/>
      <c r="T24" s="249"/>
      <c r="U24" s="250"/>
      <c r="V24" s="264"/>
      <c r="W24" s="248" t="s">
        <v>579</v>
      </c>
      <c r="X24" s="249" t="s">
        <v>579</v>
      </c>
      <c r="Y24" s="250" t="s">
        <v>579</v>
      </c>
    </row>
    <row r="25" spans="1:25" s="252" customFormat="1" ht="12.75" hidden="1" customHeight="1">
      <c r="A25" s="253"/>
      <c r="B25" s="254"/>
      <c r="C25" s="248" t="s">
        <v>579</v>
      </c>
      <c r="D25" s="249" t="s">
        <v>579</v>
      </c>
      <c r="E25" s="250" t="s">
        <v>579</v>
      </c>
      <c r="F25" s="254"/>
      <c r="G25" s="248" t="s">
        <v>579</v>
      </c>
      <c r="H25" s="249" t="s">
        <v>579</v>
      </c>
      <c r="I25" s="250" t="s">
        <v>579</v>
      </c>
      <c r="J25" s="254"/>
      <c r="K25" s="248" t="s">
        <v>579</v>
      </c>
      <c r="L25" s="249" t="s">
        <v>579</v>
      </c>
      <c r="M25" s="250" t="s">
        <v>579</v>
      </c>
      <c r="N25" s="254"/>
      <c r="O25" s="248" t="s">
        <v>579</v>
      </c>
      <c r="P25" s="249" t="s">
        <v>579</v>
      </c>
      <c r="Q25" s="250" t="s">
        <v>579</v>
      </c>
      <c r="R25" s="264"/>
      <c r="S25" s="248"/>
      <c r="T25" s="249"/>
      <c r="U25" s="250"/>
      <c r="V25" s="264"/>
      <c r="W25" s="248" t="s">
        <v>579</v>
      </c>
      <c r="X25" s="249" t="s">
        <v>579</v>
      </c>
      <c r="Y25" s="250" t="s">
        <v>579</v>
      </c>
    </row>
    <row r="26" spans="1:25" s="252" customFormat="1" ht="12.75" hidden="1" customHeight="1">
      <c r="A26" s="253"/>
      <c r="B26" s="254"/>
      <c r="C26" s="248" t="s">
        <v>579</v>
      </c>
      <c r="D26" s="249" t="s">
        <v>579</v>
      </c>
      <c r="E26" s="250" t="s">
        <v>579</v>
      </c>
      <c r="F26" s="254"/>
      <c r="G26" s="248" t="s">
        <v>579</v>
      </c>
      <c r="H26" s="249" t="s">
        <v>579</v>
      </c>
      <c r="I26" s="250" t="s">
        <v>579</v>
      </c>
      <c r="J26" s="254"/>
      <c r="K26" s="248" t="s">
        <v>579</v>
      </c>
      <c r="L26" s="249" t="s">
        <v>579</v>
      </c>
      <c r="M26" s="250" t="s">
        <v>579</v>
      </c>
      <c r="N26" s="254"/>
      <c r="O26" s="248" t="s">
        <v>579</v>
      </c>
      <c r="P26" s="249" t="s">
        <v>579</v>
      </c>
      <c r="Q26" s="250" t="s">
        <v>579</v>
      </c>
      <c r="R26" s="264"/>
      <c r="S26" s="248"/>
      <c r="T26" s="249"/>
      <c r="U26" s="250"/>
      <c r="V26" s="264"/>
      <c r="W26" s="248" t="s">
        <v>579</v>
      </c>
      <c r="X26" s="249" t="s">
        <v>579</v>
      </c>
      <c r="Y26" s="250" t="s">
        <v>579</v>
      </c>
    </row>
    <row r="27" spans="1:25" s="252" customFormat="1" ht="12.75" hidden="1" customHeight="1">
      <c r="A27" s="253"/>
      <c r="B27" s="254"/>
      <c r="C27" s="248" t="s">
        <v>579</v>
      </c>
      <c r="D27" s="249" t="s">
        <v>579</v>
      </c>
      <c r="E27" s="250" t="s">
        <v>579</v>
      </c>
      <c r="F27" s="254"/>
      <c r="G27" s="248" t="s">
        <v>579</v>
      </c>
      <c r="H27" s="249" t="s">
        <v>579</v>
      </c>
      <c r="I27" s="250" t="s">
        <v>579</v>
      </c>
      <c r="J27" s="254"/>
      <c r="K27" s="248" t="s">
        <v>579</v>
      </c>
      <c r="L27" s="249" t="s">
        <v>579</v>
      </c>
      <c r="M27" s="250" t="s">
        <v>579</v>
      </c>
      <c r="N27" s="254"/>
      <c r="O27" s="248" t="s">
        <v>579</v>
      </c>
      <c r="P27" s="249" t="s">
        <v>579</v>
      </c>
      <c r="Q27" s="250" t="s">
        <v>579</v>
      </c>
      <c r="R27" s="264"/>
      <c r="S27" s="248"/>
      <c r="T27" s="249"/>
      <c r="U27" s="250"/>
      <c r="V27" s="264"/>
      <c r="W27" s="248" t="s">
        <v>579</v>
      </c>
      <c r="X27" s="249" t="s">
        <v>579</v>
      </c>
      <c r="Y27" s="250" t="s">
        <v>579</v>
      </c>
    </row>
    <row r="28" spans="1:25" s="252" customFormat="1" ht="12.75" hidden="1" customHeight="1">
      <c r="A28" s="253"/>
      <c r="B28" s="254"/>
      <c r="C28" s="248" t="s">
        <v>579</v>
      </c>
      <c r="D28" s="249" t="s">
        <v>579</v>
      </c>
      <c r="E28" s="250" t="s">
        <v>579</v>
      </c>
      <c r="F28" s="254"/>
      <c r="G28" s="248" t="s">
        <v>579</v>
      </c>
      <c r="H28" s="249" t="s">
        <v>579</v>
      </c>
      <c r="I28" s="250" t="s">
        <v>579</v>
      </c>
      <c r="J28" s="254"/>
      <c r="K28" s="248" t="s">
        <v>579</v>
      </c>
      <c r="L28" s="249" t="s">
        <v>579</v>
      </c>
      <c r="M28" s="250" t="s">
        <v>579</v>
      </c>
      <c r="N28" s="254"/>
      <c r="O28" s="248" t="s">
        <v>579</v>
      </c>
      <c r="P28" s="249" t="s">
        <v>579</v>
      </c>
      <c r="Q28" s="250" t="s">
        <v>579</v>
      </c>
      <c r="R28" s="264"/>
      <c r="S28" s="248"/>
      <c r="T28" s="249"/>
      <c r="U28" s="250"/>
      <c r="V28" s="264"/>
      <c r="W28" s="248" t="s">
        <v>579</v>
      </c>
      <c r="X28" s="249" t="s">
        <v>579</v>
      </c>
      <c r="Y28" s="250" t="s">
        <v>579</v>
      </c>
    </row>
    <row r="29" spans="1:25" s="252" customFormat="1" ht="12.75" hidden="1" customHeight="1">
      <c r="A29" s="253"/>
      <c r="B29" s="254"/>
      <c r="C29" s="248" t="s">
        <v>579</v>
      </c>
      <c r="D29" s="249" t="s">
        <v>579</v>
      </c>
      <c r="E29" s="250" t="s">
        <v>579</v>
      </c>
      <c r="F29" s="254"/>
      <c r="G29" s="248" t="s">
        <v>579</v>
      </c>
      <c r="H29" s="249" t="s">
        <v>579</v>
      </c>
      <c r="I29" s="250" t="s">
        <v>579</v>
      </c>
      <c r="J29" s="254"/>
      <c r="K29" s="248" t="s">
        <v>579</v>
      </c>
      <c r="L29" s="249" t="s">
        <v>579</v>
      </c>
      <c r="M29" s="250" t="s">
        <v>579</v>
      </c>
      <c r="N29" s="254"/>
      <c r="O29" s="248" t="s">
        <v>579</v>
      </c>
      <c r="P29" s="249" t="s">
        <v>579</v>
      </c>
      <c r="Q29" s="250" t="s">
        <v>579</v>
      </c>
      <c r="R29" s="264"/>
      <c r="S29" s="248"/>
      <c r="T29" s="249"/>
      <c r="U29" s="250"/>
      <c r="V29" s="264"/>
      <c r="W29" s="248" t="s">
        <v>579</v>
      </c>
      <c r="X29" s="249" t="s">
        <v>579</v>
      </c>
      <c r="Y29" s="250" t="s">
        <v>579</v>
      </c>
    </row>
    <row r="30" spans="1:25" s="252" customFormat="1" ht="12.75" hidden="1" customHeight="1">
      <c r="A30" s="253"/>
      <c r="B30" s="254"/>
      <c r="C30" s="248" t="s">
        <v>579</v>
      </c>
      <c r="D30" s="249" t="s">
        <v>579</v>
      </c>
      <c r="E30" s="250" t="s">
        <v>579</v>
      </c>
      <c r="F30" s="254"/>
      <c r="G30" s="248" t="s">
        <v>579</v>
      </c>
      <c r="H30" s="249" t="s">
        <v>579</v>
      </c>
      <c r="I30" s="250" t="s">
        <v>579</v>
      </c>
      <c r="J30" s="254"/>
      <c r="K30" s="248" t="s">
        <v>579</v>
      </c>
      <c r="L30" s="249" t="s">
        <v>579</v>
      </c>
      <c r="M30" s="250" t="s">
        <v>579</v>
      </c>
      <c r="N30" s="254"/>
      <c r="O30" s="248" t="s">
        <v>579</v>
      </c>
      <c r="P30" s="249" t="s">
        <v>579</v>
      </c>
      <c r="Q30" s="250" t="s">
        <v>579</v>
      </c>
      <c r="R30" s="264"/>
      <c r="S30" s="248"/>
      <c r="T30" s="249"/>
      <c r="U30" s="250"/>
      <c r="V30" s="264"/>
      <c r="W30" s="248" t="s">
        <v>579</v>
      </c>
      <c r="X30" s="249" t="s">
        <v>579</v>
      </c>
      <c r="Y30" s="250" t="s">
        <v>579</v>
      </c>
    </row>
    <row r="31" spans="1:25" s="252" customFormat="1" ht="12.75" hidden="1" customHeight="1">
      <c r="A31" s="253"/>
      <c r="B31" s="254"/>
      <c r="C31" s="248" t="s">
        <v>579</v>
      </c>
      <c r="D31" s="249" t="s">
        <v>579</v>
      </c>
      <c r="E31" s="250" t="s">
        <v>579</v>
      </c>
      <c r="F31" s="254"/>
      <c r="G31" s="248" t="s">
        <v>579</v>
      </c>
      <c r="H31" s="249" t="s">
        <v>579</v>
      </c>
      <c r="I31" s="250" t="s">
        <v>579</v>
      </c>
      <c r="J31" s="254"/>
      <c r="K31" s="248" t="s">
        <v>579</v>
      </c>
      <c r="L31" s="249" t="s">
        <v>579</v>
      </c>
      <c r="M31" s="250" t="s">
        <v>579</v>
      </c>
      <c r="N31" s="254"/>
      <c r="O31" s="248" t="s">
        <v>579</v>
      </c>
      <c r="P31" s="249" t="s">
        <v>579</v>
      </c>
      <c r="Q31" s="250" t="s">
        <v>579</v>
      </c>
      <c r="R31" s="264"/>
      <c r="S31" s="248" t="s">
        <v>579</v>
      </c>
      <c r="T31" s="249" t="s">
        <v>579</v>
      </c>
      <c r="U31" s="250" t="s">
        <v>579</v>
      </c>
      <c r="V31" s="264"/>
      <c r="W31" s="248" t="s">
        <v>579</v>
      </c>
      <c r="X31" s="249" t="s">
        <v>579</v>
      </c>
      <c r="Y31" s="250" t="s">
        <v>579</v>
      </c>
    </row>
    <row r="32" spans="1:25" s="252" customFormat="1" ht="12.75" hidden="1" customHeight="1">
      <c r="A32" s="253"/>
      <c r="B32" s="254"/>
      <c r="C32" s="248" t="s">
        <v>579</v>
      </c>
      <c r="D32" s="249" t="s">
        <v>579</v>
      </c>
      <c r="E32" s="250" t="s">
        <v>579</v>
      </c>
      <c r="F32" s="254"/>
      <c r="G32" s="248" t="s">
        <v>579</v>
      </c>
      <c r="H32" s="249" t="s">
        <v>579</v>
      </c>
      <c r="I32" s="250" t="s">
        <v>579</v>
      </c>
      <c r="J32" s="254"/>
      <c r="K32" s="248" t="s">
        <v>579</v>
      </c>
      <c r="L32" s="249" t="s">
        <v>579</v>
      </c>
      <c r="M32" s="250" t="s">
        <v>579</v>
      </c>
      <c r="N32" s="254"/>
      <c r="O32" s="248" t="s">
        <v>579</v>
      </c>
      <c r="P32" s="249" t="s">
        <v>579</v>
      </c>
      <c r="Q32" s="250" t="s">
        <v>579</v>
      </c>
      <c r="R32" s="264"/>
      <c r="S32" s="248" t="s">
        <v>579</v>
      </c>
      <c r="T32" s="249" t="s">
        <v>579</v>
      </c>
      <c r="U32" s="250" t="s">
        <v>579</v>
      </c>
      <c r="V32" s="264"/>
      <c r="W32" s="248" t="s">
        <v>579</v>
      </c>
      <c r="X32" s="249" t="s">
        <v>579</v>
      </c>
      <c r="Y32" s="250" t="s">
        <v>579</v>
      </c>
    </row>
    <row r="33" spans="1:25" s="252" customFormat="1" ht="12.75" hidden="1" customHeight="1">
      <c r="A33" s="253"/>
      <c r="B33" s="254"/>
      <c r="C33" s="248" t="s">
        <v>579</v>
      </c>
      <c r="D33" s="249" t="s">
        <v>579</v>
      </c>
      <c r="E33" s="250" t="s">
        <v>579</v>
      </c>
      <c r="F33" s="254"/>
      <c r="G33" s="248" t="s">
        <v>579</v>
      </c>
      <c r="H33" s="249" t="s">
        <v>579</v>
      </c>
      <c r="I33" s="250" t="s">
        <v>579</v>
      </c>
      <c r="J33" s="254"/>
      <c r="K33" s="248" t="s">
        <v>579</v>
      </c>
      <c r="L33" s="249" t="s">
        <v>579</v>
      </c>
      <c r="M33" s="250" t="s">
        <v>579</v>
      </c>
      <c r="N33" s="254"/>
      <c r="O33" s="248" t="s">
        <v>579</v>
      </c>
      <c r="P33" s="249" t="s">
        <v>579</v>
      </c>
      <c r="Q33" s="250" t="s">
        <v>579</v>
      </c>
      <c r="R33" s="264"/>
      <c r="S33" s="248" t="s">
        <v>579</v>
      </c>
      <c r="T33" s="249" t="s">
        <v>579</v>
      </c>
      <c r="U33" s="250" t="s">
        <v>579</v>
      </c>
      <c r="V33" s="264"/>
      <c r="W33" s="248" t="s">
        <v>579</v>
      </c>
      <c r="X33" s="249" t="s">
        <v>579</v>
      </c>
      <c r="Y33" s="250" t="s">
        <v>579</v>
      </c>
    </row>
    <row r="34" spans="1:25" s="252" customFormat="1" ht="12.75" hidden="1" customHeight="1">
      <c r="A34" s="253"/>
      <c r="B34" s="254"/>
      <c r="C34" s="248" t="s">
        <v>579</v>
      </c>
      <c r="D34" s="249" t="s">
        <v>579</v>
      </c>
      <c r="E34" s="250" t="s">
        <v>579</v>
      </c>
      <c r="F34" s="254"/>
      <c r="G34" s="248" t="s">
        <v>579</v>
      </c>
      <c r="H34" s="249" t="s">
        <v>579</v>
      </c>
      <c r="I34" s="250" t="s">
        <v>579</v>
      </c>
      <c r="J34" s="254"/>
      <c r="K34" s="248" t="s">
        <v>579</v>
      </c>
      <c r="L34" s="249" t="s">
        <v>579</v>
      </c>
      <c r="M34" s="250" t="s">
        <v>579</v>
      </c>
      <c r="N34" s="254"/>
      <c r="O34" s="248" t="s">
        <v>579</v>
      </c>
      <c r="P34" s="249" t="s">
        <v>579</v>
      </c>
      <c r="Q34" s="250" t="s">
        <v>579</v>
      </c>
      <c r="R34" s="264"/>
      <c r="S34" s="248" t="s">
        <v>579</v>
      </c>
      <c r="T34" s="249" t="s">
        <v>579</v>
      </c>
      <c r="U34" s="250" t="s">
        <v>579</v>
      </c>
      <c r="V34" s="264"/>
      <c r="W34" s="248" t="s">
        <v>579</v>
      </c>
      <c r="X34" s="249" t="s">
        <v>579</v>
      </c>
      <c r="Y34" s="250" t="s">
        <v>579</v>
      </c>
    </row>
    <row r="35" spans="1:25" s="252" customFormat="1" ht="12.75" hidden="1" customHeight="1">
      <c r="A35" s="253"/>
      <c r="B35" s="254"/>
      <c r="C35" s="248" t="s">
        <v>579</v>
      </c>
      <c r="D35" s="249" t="s">
        <v>579</v>
      </c>
      <c r="E35" s="250" t="s">
        <v>579</v>
      </c>
      <c r="F35" s="254"/>
      <c r="G35" s="248" t="s">
        <v>579</v>
      </c>
      <c r="H35" s="249" t="s">
        <v>579</v>
      </c>
      <c r="I35" s="250" t="s">
        <v>579</v>
      </c>
      <c r="J35" s="254"/>
      <c r="K35" s="248" t="s">
        <v>579</v>
      </c>
      <c r="L35" s="249" t="s">
        <v>579</v>
      </c>
      <c r="M35" s="250" t="s">
        <v>579</v>
      </c>
      <c r="N35" s="254"/>
      <c r="O35" s="248" t="s">
        <v>579</v>
      </c>
      <c r="P35" s="249" t="s">
        <v>579</v>
      </c>
      <c r="Q35" s="250" t="s">
        <v>579</v>
      </c>
      <c r="R35" s="264"/>
      <c r="S35" s="248" t="s">
        <v>579</v>
      </c>
      <c r="T35" s="249" t="s">
        <v>579</v>
      </c>
      <c r="U35" s="250" t="s">
        <v>579</v>
      </c>
      <c r="V35" s="264"/>
      <c r="W35" s="248" t="s">
        <v>579</v>
      </c>
      <c r="X35" s="249" t="s">
        <v>579</v>
      </c>
      <c r="Y35" s="250" t="s">
        <v>579</v>
      </c>
    </row>
    <row r="36" spans="1:25" s="252" customFormat="1" ht="12.75" hidden="1" customHeight="1">
      <c r="A36" s="253"/>
      <c r="B36" s="254"/>
      <c r="C36" s="248" t="s">
        <v>579</v>
      </c>
      <c r="D36" s="249" t="s">
        <v>579</v>
      </c>
      <c r="E36" s="250" t="s">
        <v>579</v>
      </c>
      <c r="F36" s="254"/>
      <c r="G36" s="248" t="s">
        <v>579</v>
      </c>
      <c r="H36" s="249" t="s">
        <v>579</v>
      </c>
      <c r="I36" s="250" t="s">
        <v>579</v>
      </c>
      <c r="J36" s="254"/>
      <c r="K36" s="248" t="s">
        <v>579</v>
      </c>
      <c r="L36" s="249" t="s">
        <v>579</v>
      </c>
      <c r="M36" s="250" t="s">
        <v>579</v>
      </c>
      <c r="N36" s="254"/>
      <c r="O36" s="248" t="s">
        <v>579</v>
      </c>
      <c r="P36" s="249" t="s">
        <v>579</v>
      </c>
      <c r="Q36" s="250" t="s">
        <v>579</v>
      </c>
      <c r="R36" s="264"/>
      <c r="S36" s="248" t="s">
        <v>579</v>
      </c>
      <c r="T36" s="249" t="s">
        <v>579</v>
      </c>
      <c r="U36" s="250" t="s">
        <v>579</v>
      </c>
      <c r="V36" s="264"/>
      <c r="W36" s="248" t="s">
        <v>579</v>
      </c>
      <c r="X36" s="249" t="s">
        <v>579</v>
      </c>
      <c r="Y36" s="250" t="s">
        <v>579</v>
      </c>
    </row>
    <row r="37" spans="1:25" s="252" customFormat="1" ht="12.75" hidden="1" customHeight="1">
      <c r="A37" s="253"/>
      <c r="B37" s="254"/>
      <c r="C37" s="248" t="s">
        <v>579</v>
      </c>
      <c r="D37" s="249" t="s">
        <v>579</v>
      </c>
      <c r="E37" s="250" t="s">
        <v>579</v>
      </c>
      <c r="F37" s="254"/>
      <c r="G37" s="248" t="s">
        <v>579</v>
      </c>
      <c r="H37" s="249" t="s">
        <v>579</v>
      </c>
      <c r="I37" s="250" t="s">
        <v>579</v>
      </c>
      <c r="J37" s="254"/>
      <c r="K37" s="248" t="s">
        <v>579</v>
      </c>
      <c r="L37" s="249" t="s">
        <v>579</v>
      </c>
      <c r="M37" s="250" t="s">
        <v>579</v>
      </c>
      <c r="N37" s="254"/>
      <c r="O37" s="248" t="s">
        <v>579</v>
      </c>
      <c r="P37" s="249" t="s">
        <v>579</v>
      </c>
      <c r="Q37" s="250" t="s">
        <v>579</v>
      </c>
      <c r="R37" s="264"/>
      <c r="S37" s="248" t="s">
        <v>579</v>
      </c>
      <c r="T37" s="249" t="s">
        <v>579</v>
      </c>
      <c r="U37" s="250" t="s">
        <v>579</v>
      </c>
      <c r="V37" s="264"/>
      <c r="W37" s="248" t="s">
        <v>579</v>
      </c>
      <c r="X37" s="249" t="s">
        <v>579</v>
      </c>
      <c r="Y37" s="250" t="s">
        <v>579</v>
      </c>
    </row>
    <row r="38" spans="1:25" s="252" customFormat="1" ht="12.75" hidden="1" customHeight="1">
      <c r="A38" s="253"/>
      <c r="B38" s="254"/>
      <c r="C38" s="248" t="s">
        <v>579</v>
      </c>
      <c r="D38" s="249" t="s">
        <v>579</v>
      </c>
      <c r="E38" s="250" t="s">
        <v>579</v>
      </c>
      <c r="F38" s="254"/>
      <c r="G38" s="248" t="s">
        <v>579</v>
      </c>
      <c r="H38" s="249" t="s">
        <v>579</v>
      </c>
      <c r="I38" s="250" t="s">
        <v>579</v>
      </c>
      <c r="J38" s="254"/>
      <c r="K38" s="248" t="s">
        <v>579</v>
      </c>
      <c r="L38" s="249" t="s">
        <v>579</v>
      </c>
      <c r="M38" s="250" t="s">
        <v>579</v>
      </c>
      <c r="N38" s="254"/>
      <c r="O38" s="248" t="s">
        <v>579</v>
      </c>
      <c r="P38" s="249" t="s">
        <v>579</v>
      </c>
      <c r="Q38" s="250" t="s">
        <v>579</v>
      </c>
      <c r="R38" s="264"/>
      <c r="S38" s="248" t="s">
        <v>579</v>
      </c>
      <c r="T38" s="249" t="s">
        <v>579</v>
      </c>
      <c r="U38" s="250" t="s">
        <v>579</v>
      </c>
      <c r="V38" s="264"/>
      <c r="W38" s="248" t="s">
        <v>579</v>
      </c>
      <c r="X38" s="249" t="s">
        <v>579</v>
      </c>
      <c r="Y38" s="250" t="s">
        <v>579</v>
      </c>
    </row>
    <row r="39" spans="1:25" s="252" customFormat="1" ht="12.75" hidden="1" customHeight="1">
      <c r="A39" s="253"/>
      <c r="B39" s="254"/>
      <c r="C39" s="248" t="s">
        <v>579</v>
      </c>
      <c r="D39" s="249" t="s">
        <v>579</v>
      </c>
      <c r="E39" s="250" t="s">
        <v>579</v>
      </c>
      <c r="F39" s="254"/>
      <c r="G39" s="248" t="s">
        <v>579</v>
      </c>
      <c r="H39" s="249" t="s">
        <v>579</v>
      </c>
      <c r="I39" s="250" t="s">
        <v>579</v>
      </c>
      <c r="J39" s="254"/>
      <c r="K39" s="248" t="s">
        <v>579</v>
      </c>
      <c r="L39" s="249" t="s">
        <v>579</v>
      </c>
      <c r="M39" s="250" t="s">
        <v>579</v>
      </c>
      <c r="N39" s="254"/>
      <c r="O39" s="248" t="s">
        <v>579</v>
      </c>
      <c r="P39" s="249" t="s">
        <v>579</v>
      </c>
      <c r="Q39" s="250" t="s">
        <v>579</v>
      </c>
      <c r="R39" s="264"/>
      <c r="S39" s="248" t="s">
        <v>579</v>
      </c>
      <c r="T39" s="249" t="s">
        <v>579</v>
      </c>
      <c r="U39" s="250" t="s">
        <v>579</v>
      </c>
      <c r="V39" s="264"/>
      <c r="W39" s="248" t="s">
        <v>579</v>
      </c>
      <c r="X39" s="249" t="s">
        <v>579</v>
      </c>
      <c r="Y39" s="250" t="s">
        <v>579</v>
      </c>
    </row>
    <row r="40" spans="1:25" s="252" customFormat="1" ht="12.75" hidden="1" customHeight="1">
      <c r="A40" s="253"/>
      <c r="B40" s="254"/>
      <c r="C40" s="248" t="s">
        <v>579</v>
      </c>
      <c r="D40" s="249" t="s">
        <v>579</v>
      </c>
      <c r="E40" s="250" t="s">
        <v>579</v>
      </c>
      <c r="F40" s="254"/>
      <c r="G40" s="248" t="s">
        <v>579</v>
      </c>
      <c r="H40" s="249" t="s">
        <v>579</v>
      </c>
      <c r="I40" s="250" t="s">
        <v>579</v>
      </c>
      <c r="J40" s="254"/>
      <c r="K40" s="248" t="s">
        <v>579</v>
      </c>
      <c r="L40" s="249" t="s">
        <v>579</v>
      </c>
      <c r="M40" s="250" t="s">
        <v>579</v>
      </c>
      <c r="N40" s="254"/>
      <c r="O40" s="248" t="s">
        <v>579</v>
      </c>
      <c r="P40" s="249" t="s">
        <v>579</v>
      </c>
      <c r="Q40" s="250" t="s">
        <v>579</v>
      </c>
      <c r="R40" s="264"/>
      <c r="S40" s="248" t="s">
        <v>579</v>
      </c>
      <c r="T40" s="249" t="s">
        <v>579</v>
      </c>
      <c r="U40" s="250" t="s">
        <v>579</v>
      </c>
      <c r="V40" s="264"/>
      <c r="W40" s="248" t="s">
        <v>579</v>
      </c>
      <c r="X40" s="249" t="s">
        <v>579</v>
      </c>
      <c r="Y40" s="250" t="s">
        <v>579</v>
      </c>
    </row>
    <row r="41" spans="1:25" s="252" customFormat="1" ht="12.75" hidden="1" customHeight="1">
      <c r="A41" s="253"/>
      <c r="B41" s="254"/>
      <c r="C41" s="248" t="s">
        <v>579</v>
      </c>
      <c r="D41" s="249" t="s">
        <v>579</v>
      </c>
      <c r="E41" s="250" t="s">
        <v>579</v>
      </c>
      <c r="F41" s="254"/>
      <c r="G41" s="248" t="s">
        <v>579</v>
      </c>
      <c r="H41" s="249" t="s">
        <v>579</v>
      </c>
      <c r="I41" s="250" t="s">
        <v>579</v>
      </c>
      <c r="J41" s="254"/>
      <c r="K41" s="248" t="s">
        <v>579</v>
      </c>
      <c r="L41" s="249" t="s">
        <v>579</v>
      </c>
      <c r="M41" s="250" t="s">
        <v>579</v>
      </c>
      <c r="N41" s="254"/>
      <c r="O41" s="248" t="s">
        <v>579</v>
      </c>
      <c r="P41" s="249" t="s">
        <v>579</v>
      </c>
      <c r="Q41" s="250" t="s">
        <v>579</v>
      </c>
      <c r="R41" s="264"/>
      <c r="S41" s="248" t="s">
        <v>579</v>
      </c>
      <c r="T41" s="249" t="s">
        <v>579</v>
      </c>
      <c r="U41" s="250" t="s">
        <v>579</v>
      </c>
      <c r="V41" s="264"/>
      <c r="W41" s="248" t="s">
        <v>579</v>
      </c>
      <c r="X41" s="249" t="s">
        <v>579</v>
      </c>
      <c r="Y41" s="250" t="s">
        <v>579</v>
      </c>
    </row>
    <row r="42" spans="1:25" s="252" customFormat="1" ht="12.75" hidden="1" customHeight="1">
      <c r="A42" s="253"/>
      <c r="B42" s="254"/>
      <c r="C42" s="248" t="s">
        <v>579</v>
      </c>
      <c r="D42" s="249" t="s">
        <v>579</v>
      </c>
      <c r="E42" s="250" t="s">
        <v>579</v>
      </c>
      <c r="F42" s="254"/>
      <c r="G42" s="248" t="s">
        <v>579</v>
      </c>
      <c r="H42" s="249" t="s">
        <v>579</v>
      </c>
      <c r="I42" s="250" t="s">
        <v>579</v>
      </c>
      <c r="J42" s="254"/>
      <c r="K42" s="248" t="s">
        <v>579</v>
      </c>
      <c r="L42" s="249" t="s">
        <v>579</v>
      </c>
      <c r="M42" s="250" t="s">
        <v>579</v>
      </c>
      <c r="N42" s="254"/>
      <c r="O42" s="248" t="s">
        <v>579</v>
      </c>
      <c r="P42" s="249" t="s">
        <v>579</v>
      </c>
      <c r="Q42" s="250" t="s">
        <v>579</v>
      </c>
      <c r="R42" s="264"/>
      <c r="S42" s="248" t="s">
        <v>579</v>
      </c>
      <c r="T42" s="249" t="s">
        <v>579</v>
      </c>
      <c r="U42" s="250" t="s">
        <v>579</v>
      </c>
      <c r="V42" s="264"/>
      <c r="W42" s="248" t="s">
        <v>579</v>
      </c>
      <c r="X42" s="249" t="s">
        <v>579</v>
      </c>
      <c r="Y42" s="250" t="s">
        <v>579</v>
      </c>
    </row>
    <row r="43" spans="1:25" s="252" customFormat="1" ht="12.75" hidden="1" customHeight="1">
      <c r="A43" s="253"/>
      <c r="B43" s="254"/>
      <c r="C43" s="248" t="s">
        <v>579</v>
      </c>
      <c r="D43" s="249" t="s">
        <v>579</v>
      </c>
      <c r="E43" s="250" t="s">
        <v>579</v>
      </c>
      <c r="F43" s="254"/>
      <c r="G43" s="248" t="s">
        <v>579</v>
      </c>
      <c r="H43" s="249" t="s">
        <v>579</v>
      </c>
      <c r="I43" s="250" t="s">
        <v>579</v>
      </c>
      <c r="J43" s="254"/>
      <c r="K43" s="248" t="s">
        <v>579</v>
      </c>
      <c r="L43" s="249" t="s">
        <v>579</v>
      </c>
      <c r="M43" s="250" t="s">
        <v>579</v>
      </c>
      <c r="N43" s="254"/>
      <c r="O43" s="248" t="s">
        <v>579</v>
      </c>
      <c r="P43" s="249" t="s">
        <v>579</v>
      </c>
      <c r="Q43" s="250" t="s">
        <v>579</v>
      </c>
      <c r="R43" s="264"/>
      <c r="S43" s="248" t="s">
        <v>579</v>
      </c>
      <c r="T43" s="249" t="s">
        <v>579</v>
      </c>
      <c r="U43" s="250" t="s">
        <v>579</v>
      </c>
      <c r="V43" s="264"/>
      <c r="W43" s="248" t="s">
        <v>579</v>
      </c>
      <c r="X43" s="249" t="s">
        <v>579</v>
      </c>
      <c r="Y43" s="250" t="s">
        <v>579</v>
      </c>
    </row>
    <row r="44" spans="1:25" s="252" customFormat="1" ht="12.75" hidden="1" customHeight="1">
      <c r="A44" s="253"/>
      <c r="B44" s="254"/>
      <c r="C44" s="248" t="s">
        <v>579</v>
      </c>
      <c r="D44" s="249" t="s">
        <v>579</v>
      </c>
      <c r="E44" s="250" t="s">
        <v>579</v>
      </c>
      <c r="F44" s="254"/>
      <c r="G44" s="248" t="s">
        <v>579</v>
      </c>
      <c r="H44" s="249" t="s">
        <v>579</v>
      </c>
      <c r="I44" s="250" t="s">
        <v>579</v>
      </c>
      <c r="J44" s="254"/>
      <c r="K44" s="248" t="s">
        <v>579</v>
      </c>
      <c r="L44" s="249" t="s">
        <v>579</v>
      </c>
      <c r="M44" s="250" t="s">
        <v>579</v>
      </c>
      <c r="N44" s="254"/>
      <c r="O44" s="248" t="s">
        <v>579</v>
      </c>
      <c r="P44" s="249" t="s">
        <v>579</v>
      </c>
      <c r="Q44" s="250" t="s">
        <v>579</v>
      </c>
      <c r="R44" s="264"/>
      <c r="S44" s="248" t="s">
        <v>579</v>
      </c>
      <c r="T44" s="249" t="s">
        <v>579</v>
      </c>
      <c r="U44" s="250" t="s">
        <v>579</v>
      </c>
      <c r="V44" s="264"/>
      <c r="W44" s="248" t="s">
        <v>579</v>
      </c>
      <c r="X44" s="249" t="s">
        <v>579</v>
      </c>
      <c r="Y44" s="250" t="s">
        <v>579</v>
      </c>
    </row>
    <row r="45" spans="1:25" s="252" customFormat="1" ht="12.75" customHeight="1">
      <c r="A45" s="255">
        <f>SUM(D45,H45,L45,P45,T45,X45)</f>
        <v>24990</v>
      </c>
      <c r="B45" s="254"/>
      <c r="C45" s="256" t="s">
        <v>553</v>
      </c>
      <c r="D45" s="257">
        <f>SUBTOTAL(9,D6:D44)</f>
        <v>3560</v>
      </c>
      <c r="E45" s="258">
        <f>SUM(E6:E44)</f>
        <v>0</v>
      </c>
      <c r="F45" s="254"/>
      <c r="G45" s="256" t="s">
        <v>553</v>
      </c>
      <c r="H45" s="257">
        <f>SUBTOTAL(9,H6:H44)</f>
        <v>1940</v>
      </c>
      <c r="I45" s="258">
        <f>SUM(I6:I44)</f>
        <v>0</v>
      </c>
      <c r="J45" s="254"/>
      <c r="K45" s="256" t="s">
        <v>553</v>
      </c>
      <c r="L45" s="257">
        <f>SUBTOTAL(9,L6:L44)</f>
        <v>0</v>
      </c>
      <c r="M45" s="258">
        <f>SUM(M6:M44)</f>
        <v>0</v>
      </c>
      <c r="N45" s="254"/>
      <c r="O45" s="256" t="s">
        <v>553</v>
      </c>
      <c r="P45" s="257">
        <f>SUBTOTAL(9,P6:P44)</f>
        <v>19490</v>
      </c>
      <c r="Q45" s="258">
        <f>SUM(Q6:Q44)</f>
        <v>0</v>
      </c>
      <c r="R45" s="264"/>
      <c r="S45" s="256"/>
      <c r="T45" s="257"/>
      <c r="U45" s="258">
        <f>SUM(U6:U44)</f>
        <v>0</v>
      </c>
      <c r="V45" s="264"/>
      <c r="W45" s="256"/>
      <c r="X45" s="257"/>
      <c r="Y45" s="258">
        <f>SUM(Y6:Y44)</f>
        <v>0</v>
      </c>
    </row>
    <row r="46" spans="1:25" s="252" customFormat="1" ht="12.75" customHeight="1">
      <c r="A46" s="259"/>
      <c r="B46" s="260"/>
      <c r="C46" s="261"/>
      <c r="D46" s="262"/>
      <c r="E46" s="250"/>
      <c r="F46" s="263"/>
      <c r="G46" s="261"/>
      <c r="H46" s="262"/>
      <c r="I46" s="250"/>
      <c r="J46" s="263"/>
      <c r="K46" s="261"/>
      <c r="L46" s="262"/>
      <c r="M46" s="250"/>
      <c r="N46" s="263"/>
      <c r="O46" s="261"/>
      <c r="P46" s="262"/>
      <c r="Q46" s="250"/>
      <c r="R46" s="264"/>
      <c r="S46" s="261"/>
      <c r="T46" s="262"/>
      <c r="U46" s="250"/>
      <c r="V46" s="264"/>
      <c r="W46" s="261"/>
      <c r="X46" s="262"/>
      <c r="Y46" s="250"/>
    </row>
    <row r="47" spans="1:25" s="265" customFormat="1" ht="12.75" customHeight="1">
      <c r="A47" s="236" t="s">
        <v>552</v>
      </c>
      <c r="B47" s="320" t="s">
        <v>571</v>
      </c>
      <c r="C47" s="550" t="s">
        <v>605</v>
      </c>
      <c r="D47" s="551"/>
      <c r="E47" s="552"/>
      <c r="F47" s="321" t="s">
        <v>572</v>
      </c>
      <c r="G47" s="550" t="s">
        <v>573</v>
      </c>
      <c r="H47" s="551"/>
      <c r="I47" s="552"/>
      <c r="J47" s="320" t="s">
        <v>574</v>
      </c>
      <c r="K47" s="550" t="s">
        <v>575</v>
      </c>
      <c r="L47" s="551"/>
      <c r="M47" s="552"/>
      <c r="N47" s="321" t="s">
        <v>576</v>
      </c>
      <c r="O47" s="550" t="s">
        <v>552</v>
      </c>
      <c r="P47" s="551"/>
      <c r="Q47" s="552"/>
      <c r="R47" s="322" t="s">
        <v>579</v>
      </c>
      <c r="S47" s="323"/>
      <c r="T47" s="324"/>
      <c r="U47" s="325"/>
      <c r="V47" s="322" t="s">
        <v>579</v>
      </c>
      <c r="W47" s="323"/>
      <c r="X47" s="324"/>
      <c r="Y47" s="325"/>
    </row>
    <row r="48" spans="1:25" s="265" customFormat="1" ht="12.75" customHeight="1">
      <c r="A48" s="335">
        <v>1</v>
      </c>
      <c r="B48" s="241" t="s">
        <v>580</v>
      </c>
      <c r="C48" s="336" t="s">
        <v>581</v>
      </c>
      <c r="D48" s="243" t="s">
        <v>582</v>
      </c>
      <c r="E48" s="243"/>
      <c r="F48" s="241" t="s">
        <v>580</v>
      </c>
      <c r="G48" s="336" t="s">
        <v>581</v>
      </c>
      <c r="H48" s="243" t="s">
        <v>582</v>
      </c>
      <c r="I48" s="243"/>
      <c r="J48" s="241" t="s">
        <v>580</v>
      </c>
      <c r="K48" s="336" t="s">
        <v>581</v>
      </c>
      <c r="L48" s="243" t="s">
        <v>582</v>
      </c>
      <c r="M48" s="243"/>
      <c r="N48" s="241" t="s">
        <v>580</v>
      </c>
      <c r="O48" s="336" t="s">
        <v>581</v>
      </c>
      <c r="P48" s="243" t="s">
        <v>582</v>
      </c>
      <c r="Q48" s="243"/>
      <c r="R48" s="241" t="s">
        <v>580</v>
      </c>
      <c r="S48" s="336" t="s">
        <v>581</v>
      </c>
      <c r="T48" s="243" t="s">
        <v>582</v>
      </c>
      <c r="U48" s="245"/>
      <c r="V48" s="241" t="s">
        <v>580</v>
      </c>
      <c r="W48" s="336" t="s">
        <v>581</v>
      </c>
      <c r="X48" s="243" t="s">
        <v>582</v>
      </c>
      <c r="Y48" s="245"/>
    </row>
    <row r="49" spans="1:25" s="252" customFormat="1" ht="12.75" customHeight="1">
      <c r="A49" s="326">
        <v>108</v>
      </c>
      <c r="B49" s="247" t="s">
        <v>779</v>
      </c>
      <c r="C49" s="248" t="s">
        <v>140</v>
      </c>
      <c r="D49" s="249">
        <v>1570</v>
      </c>
      <c r="E49" s="250">
        <v>0</v>
      </c>
      <c r="F49" s="247" t="s">
        <v>777</v>
      </c>
      <c r="G49" s="248" t="s">
        <v>74</v>
      </c>
      <c r="H49" s="249">
        <v>920</v>
      </c>
      <c r="I49" s="250">
        <v>0</v>
      </c>
      <c r="J49" s="247"/>
      <c r="K49" s="248" t="s">
        <v>579</v>
      </c>
      <c r="L49" s="267" t="s">
        <v>579</v>
      </c>
      <c r="M49" s="250" t="s">
        <v>579</v>
      </c>
      <c r="N49" s="247" t="s">
        <v>778</v>
      </c>
      <c r="O49" s="248" t="s">
        <v>2450</v>
      </c>
      <c r="P49" s="267">
        <v>4770</v>
      </c>
      <c r="Q49" s="250">
        <v>0</v>
      </c>
      <c r="R49" s="268"/>
      <c r="S49" s="248"/>
      <c r="T49" s="267"/>
      <c r="U49" s="250"/>
      <c r="V49" s="268"/>
      <c r="W49" s="248" t="s">
        <v>579</v>
      </c>
      <c r="X49" s="267" t="s">
        <v>579</v>
      </c>
      <c r="Y49" s="250" t="s">
        <v>579</v>
      </c>
    </row>
    <row r="50" spans="1:25" s="252" customFormat="1" ht="12.75" customHeight="1">
      <c r="A50" s="556" t="s">
        <v>1784</v>
      </c>
      <c r="B50" s="251" t="s">
        <v>782</v>
      </c>
      <c r="C50" s="248" t="s">
        <v>139</v>
      </c>
      <c r="D50" s="249">
        <v>2000</v>
      </c>
      <c r="E50" s="250">
        <v>0</v>
      </c>
      <c r="F50" s="251" t="s">
        <v>780</v>
      </c>
      <c r="G50" s="248" t="s">
        <v>141</v>
      </c>
      <c r="H50" s="249">
        <v>680</v>
      </c>
      <c r="I50" s="250">
        <v>0</v>
      </c>
      <c r="J50" s="251"/>
      <c r="K50" s="248" t="s">
        <v>579</v>
      </c>
      <c r="L50" s="267" t="s">
        <v>579</v>
      </c>
      <c r="M50" s="250" t="s">
        <v>579</v>
      </c>
      <c r="N50" s="251" t="s">
        <v>781</v>
      </c>
      <c r="O50" s="248" t="s">
        <v>1999</v>
      </c>
      <c r="P50" s="267">
        <v>3900</v>
      </c>
      <c r="Q50" s="250">
        <v>0</v>
      </c>
      <c r="R50" s="269"/>
      <c r="S50" s="248"/>
      <c r="T50" s="267"/>
      <c r="U50" s="250"/>
      <c r="V50" s="269"/>
      <c r="W50" s="248" t="s">
        <v>579</v>
      </c>
      <c r="X50" s="267" t="s">
        <v>579</v>
      </c>
      <c r="Y50" s="250" t="s">
        <v>579</v>
      </c>
    </row>
    <row r="51" spans="1:25" s="252" customFormat="1" ht="12.75" customHeight="1">
      <c r="A51" s="556"/>
      <c r="B51" s="251"/>
      <c r="C51" s="248" t="s">
        <v>579</v>
      </c>
      <c r="D51" s="249" t="s">
        <v>579</v>
      </c>
      <c r="E51" s="250" t="s">
        <v>579</v>
      </c>
      <c r="F51" s="251" t="s">
        <v>783</v>
      </c>
      <c r="G51" s="248" t="s">
        <v>142</v>
      </c>
      <c r="H51" s="249">
        <v>500</v>
      </c>
      <c r="I51" s="250">
        <v>0</v>
      </c>
      <c r="J51" s="251"/>
      <c r="K51" s="248" t="s">
        <v>579</v>
      </c>
      <c r="L51" s="267" t="s">
        <v>579</v>
      </c>
      <c r="M51" s="250" t="s">
        <v>579</v>
      </c>
      <c r="N51" s="251" t="s">
        <v>784</v>
      </c>
      <c r="O51" s="248" t="s">
        <v>2451</v>
      </c>
      <c r="P51" s="267">
        <v>2040</v>
      </c>
      <c r="Q51" s="250">
        <v>0</v>
      </c>
      <c r="R51" s="269"/>
      <c r="S51" s="248"/>
      <c r="T51" s="267"/>
      <c r="U51" s="250"/>
      <c r="V51" s="269"/>
      <c r="W51" s="248" t="s">
        <v>579</v>
      </c>
      <c r="X51" s="267" t="s">
        <v>579</v>
      </c>
      <c r="Y51" s="250" t="s">
        <v>579</v>
      </c>
    </row>
    <row r="52" spans="1:25" s="252" customFormat="1" ht="12.75" customHeight="1">
      <c r="A52" s="556"/>
      <c r="B52" s="287"/>
      <c r="C52" s="248" t="s">
        <v>579</v>
      </c>
      <c r="D52" s="249" t="s">
        <v>579</v>
      </c>
      <c r="E52" s="250">
        <v>0</v>
      </c>
      <c r="F52" s="275"/>
      <c r="G52" s="248" t="s">
        <v>579</v>
      </c>
      <c r="H52" s="249" t="s">
        <v>579</v>
      </c>
      <c r="I52" s="250" t="s">
        <v>579</v>
      </c>
      <c r="J52" s="251"/>
      <c r="K52" s="248" t="s">
        <v>579</v>
      </c>
      <c r="L52" s="267" t="s">
        <v>579</v>
      </c>
      <c r="M52" s="250" t="s">
        <v>579</v>
      </c>
      <c r="N52" s="251" t="s">
        <v>785</v>
      </c>
      <c r="O52" s="248" t="s">
        <v>2452</v>
      </c>
      <c r="P52" s="267">
        <v>4350</v>
      </c>
      <c r="Q52" s="250">
        <v>0</v>
      </c>
      <c r="R52" s="269"/>
      <c r="S52" s="248"/>
      <c r="T52" s="267"/>
      <c r="U52" s="250"/>
      <c r="V52" s="269"/>
      <c r="W52" s="248" t="s">
        <v>579</v>
      </c>
      <c r="X52" s="267" t="s">
        <v>579</v>
      </c>
      <c r="Y52" s="250" t="s">
        <v>579</v>
      </c>
    </row>
    <row r="53" spans="1:25" s="252" customFormat="1" ht="12.75" customHeight="1">
      <c r="A53" s="556"/>
      <c r="B53" s="287"/>
      <c r="C53" s="248" t="s">
        <v>579</v>
      </c>
      <c r="D53" s="249" t="s">
        <v>579</v>
      </c>
      <c r="E53" s="250" t="s">
        <v>579</v>
      </c>
      <c r="F53" s="275"/>
      <c r="G53" s="248" t="s">
        <v>579</v>
      </c>
      <c r="H53" s="249" t="s">
        <v>579</v>
      </c>
      <c r="I53" s="250">
        <v>0</v>
      </c>
      <c r="J53" s="275"/>
      <c r="K53" s="248" t="s">
        <v>579</v>
      </c>
      <c r="L53" s="267" t="s">
        <v>579</v>
      </c>
      <c r="M53" s="250" t="s">
        <v>579</v>
      </c>
      <c r="N53" s="251" t="s">
        <v>786</v>
      </c>
      <c r="O53" s="248" t="s">
        <v>2453</v>
      </c>
      <c r="P53" s="267">
        <v>5370</v>
      </c>
      <c r="Q53" s="250">
        <v>0</v>
      </c>
      <c r="R53" s="269"/>
      <c r="S53" s="248"/>
      <c r="T53" s="267"/>
      <c r="U53" s="250"/>
      <c r="V53" s="269"/>
      <c r="W53" s="248" t="s">
        <v>579</v>
      </c>
      <c r="X53" s="267" t="s">
        <v>579</v>
      </c>
      <c r="Y53" s="250" t="s">
        <v>579</v>
      </c>
    </row>
    <row r="54" spans="1:25" s="252" customFormat="1" ht="12.75" customHeight="1">
      <c r="A54" s="556"/>
      <c r="B54" s="287"/>
      <c r="C54" s="248" t="s">
        <v>579</v>
      </c>
      <c r="D54" s="249" t="s">
        <v>579</v>
      </c>
      <c r="E54" s="250" t="s">
        <v>579</v>
      </c>
      <c r="F54" s="275"/>
      <c r="G54" s="248" t="s">
        <v>579</v>
      </c>
      <c r="H54" s="249" t="s">
        <v>579</v>
      </c>
      <c r="I54" s="250" t="s">
        <v>579</v>
      </c>
      <c r="J54" s="275"/>
      <c r="K54" s="248" t="s">
        <v>579</v>
      </c>
      <c r="L54" s="267" t="s">
        <v>579</v>
      </c>
      <c r="M54" s="250" t="s">
        <v>579</v>
      </c>
      <c r="N54" s="329"/>
      <c r="O54" s="248" t="s">
        <v>579</v>
      </c>
      <c r="P54" s="267" t="s">
        <v>579</v>
      </c>
      <c r="Q54" s="250">
        <v>0</v>
      </c>
      <c r="R54" s="269"/>
      <c r="S54" s="248"/>
      <c r="T54" s="267"/>
      <c r="U54" s="250"/>
      <c r="V54" s="269"/>
      <c r="W54" s="248" t="s">
        <v>579</v>
      </c>
      <c r="X54" s="267" t="s">
        <v>579</v>
      </c>
      <c r="Y54" s="250" t="s">
        <v>579</v>
      </c>
    </row>
    <row r="55" spans="1:25" s="252" customFormat="1" ht="12.75" customHeight="1">
      <c r="A55" s="556"/>
      <c r="B55" s="275"/>
      <c r="C55" s="248" t="s">
        <v>579</v>
      </c>
      <c r="D55" s="249" t="s">
        <v>579</v>
      </c>
      <c r="E55" s="250" t="s">
        <v>579</v>
      </c>
      <c r="F55" s="273"/>
      <c r="G55" s="248" t="s">
        <v>579</v>
      </c>
      <c r="H55" s="249" t="s">
        <v>579</v>
      </c>
      <c r="I55" s="250" t="s">
        <v>579</v>
      </c>
      <c r="J55" s="273"/>
      <c r="K55" s="270" t="s">
        <v>579</v>
      </c>
      <c r="L55" s="271" t="s">
        <v>579</v>
      </c>
      <c r="M55" s="250" t="s">
        <v>579</v>
      </c>
      <c r="N55" s="263"/>
      <c r="O55" s="270" t="s">
        <v>579</v>
      </c>
      <c r="P55" s="271" t="s">
        <v>579</v>
      </c>
      <c r="Q55" s="250" t="s">
        <v>579</v>
      </c>
      <c r="R55" s="272"/>
      <c r="S55" s="270"/>
      <c r="T55" s="271"/>
      <c r="U55" s="250"/>
      <c r="V55" s="272"/>
      <c r="W55" s="270" t="s">
        <v>579</v>
      </c>
      <c r="X55" s="271" t="s">
        <v>579</v>
      </c>
      <c r="Y55" s="250" t="s">
        <v>579</v>
      </c>
    </row>
    <row r="56" spans="1:25" s="252" customFormat="1" ht="12.75" customHeight="1">
      <c r="A56" s="556"/>
      <c r="B56" s="275"/>
      <c r="C56" s="248" t="s">
        <v>579</v>
      </c>
      <c r="D56" s="249" t="s">
        <v>579</v>
      </c>
      <c r="E56" s="250" t="s">
        <v>579</v>
      </c>
      <c r="F56" s="273"/>
      <c r="G56" s="248" t="s">
        <v>579</v>
      </c>
      <c r="H56" s="249" t="s">
        <v>579</v>
      </c>
      <c r="I56" s="250" t="s">
        <v>579</v>
      </c>
      <c r="J56" s="273"/>
      <c r="K56" s="270" t="s">
        <v>579</v>
      </c>
      <c r="L56" s="271" t="s">
        <v>579</v>
      </c>
      <c r="M56" s="250" t="s">
        <v>579</v>
      </c>
      <c r="N56" s="263"/>
      <c r="O56" s="270" t="s">
        <v>579</v>
      </c>
      <c r="P56" s="271" t="s">
        <v>579</v>
      </c>
      <c r="Q56" s="250" t="s">
        <v>579</v>
      </c>
      <c r="R56" s="272"/>
      <c r="S56" s="270"/>
      <c r="T56" s="271"/>
      <c r="U56" s="250"/>
      <c r="V56" s="272"/>
      <c r="W56" s="270" t="s">
        <v>579</v>
      </c>
      <c r="X56" s="271" t="s">
        <v>579</v>
      </c>
      <c r="Y56" s="250" t="s">
        <v>579</v>
      </c>
    </row>
    <row r="57" spans="1:25" s="252" customFormat="1" ht="12.75" customHeight="1">
      <c r="A57" s="556"/>
      <c r="B57" s="275"/>
      <c r="C57" s="248" t="s">
        <v>579</v>
      </c>
      <c r="D57" s="249" t="s">
        <v>579</v>
      </c>
      <c r="E57" s="250" t="s">
        <v>579</v>
      </c>
      <c r="F57" s="273"/>
      <c r="G57" s="248" t="s">
        <v>579</v>
      </c>
      <c r="H57" s="249" t="s">
        <v>579</v>
      </c>
      <c r="I57" s="250" t="s">
        <v>579</v>
      </c>
      <c r="J57" s="273"/>
      <c r="K57" s="270" t="s">
        <v>579</v>
      </c>
      <c r="L57" s="271" t="s">
        <v>579</v>
      </c>
      <c r="M57" s="250" t="s">
        <v>579</v>
      </c>
      <c r="N57" s="263"/>
      <c r="O57" s="270" t="s">
        <v>579</v>
      </c>
      <c r="P57" s="271" t="s">
        <v>579</v>
      </c>
      <c r="Q57" s="250" t="s">
        <v>579</v>
      </c>
      <c r="R57" s="272"/>
      <c r="S57" s="270"/>
      <c r="T57" s="271"/>
      <c r="U57" s="250"/>
      <c r="V57" s="272"/>
      <c r="W57" s="270" t="s">
        <v>579</v>
      </c>
      <c r="X57" s="271" t="s">
        <v>579</v>
      </c>
      <c r="Y57" s="250" t="s">
        <v>579</v>
      </c>
    </row>
    <row r="58" spans="1:25" s="252" customFormat="1" ht="12.75" customHeight="1">
      <c r="A58" s="274"/>
      <c r="B58" s="275"/>
      <c r="C58" s="248" t="s">
        <v>579</v>
      </c>
      <c r="D58" s="249" t="s">
        <v>579</v>
      </c>
      <c r="E58" s="250" t="s">
        <v>579</v>
      </c>
      <c r="F58" s="273"/>
      <c r="G58" s="248" t="s">
        <v>579</v>
      </c>
      <c r="H58" s="249" t="s">
        <v>579</v>
      </c>
      <c r="I58" s="250" t="s">
        <v>579</v>
      </c>
      <c r="J58" s="273"/>
      <c r="K58" s="270" t="s">
        <v>579</v>
      </c>
      <c r="L58" s="271" t="s">
        <v>579</v>
      </c>
      <c r="M58" s="250" t="s">
        <v>579</v>
      </c>
      <c r="N58" s="263"/>
      <c r="O58" s="270" t="s">
        <v>579</v>
      </c>
      <c r="P58" s="271" t="s">
        <v>579</v>
      </c>
      <c r="Q58" s="250" t="s">
        <v>579</v>
      </c>
      <c r="R58" s="272"/>
      <c r="S58" s="270"/>
      <c r="T58" s="271"/>
      <c r="U58" s="250"/>
      <c r="V58" s="272"/>
      <c r="W58" s="270" t="s">
        <v>579</v>
      </c>
      <c r="X58" s="271" t="s">
        <v>579</v>
      </c>
      <c r="Y58" s="250" t="s">
        <v>579</v>
      </c>
    </row>
    <row r="59" spans="1:25" s="252" customFormat="1" ht="12.75" customHeight="1">
      <c r="A59" s="274"/>
      <c r="B59" s="275"/>
      <c r="C59" s="248" t="s">
        <v>579</v>
      </c>
      <c r="D59" s="249" t="s">
        <v>579</v>
      </c>
      <c r="E59" s="250" t="s">
        <v>579</v>
      </c>
      <c r="F59" s="273"/>
      <c r="G59" s="248" t="s">
        <v>579</v>
      </c>
      <c r="H59" s="249" t="s">
        <v>579</v>
      </c>
      <c r="I59" s="250" t="s">
        <v>579</v>
      </c>
      <c r="J59" s="273"/>
      <c r="K59" s="270" t="s">
        <v>579</v>
      </c>
      <c r="L59" s="271" t="s">
        <v>579</v>
      </c>
      <c r="M59" s="250" t="s">
        <v>579</v>
      </c>
      <c r="N59" s="263"/>
      <c r="O59" s="270" t="s">
        <v>579</v>
      </c>
      <c r="P59" s="271" t="s">
        <v>579</v>
      </c>
      <c r="Q59" s="250" t="s">
        <v>579</v>
      </c>
      <c r="R59" s="272"/>
      <c r="S59" s="270" t="s">
        <v>579</v>
      </c>
      <c r="T59" s="271" t="s">
        <v>579</v>
      </c>
      <c r="U59" s="250" t="s">
        <v>579</v>
      </c>
      <c r="V59" s="272"/>
      <c r="W59" s="270" t="s">
        <v>579</v>
      </c>
      <c r="X59" s="271" t="s">
        <v>579</v>
      </c>
      <c r="Y59" s="250" t="s">
        <v>579</v>
      </c>
    </row>
    <row r="60" spans="1:25" s="252" customFormat="1" ht="12.75" customHeight="1">
      <c r="A60" s="274"/>
      <c r="B60" s="275"/>
      <c r="C60" s="248" t="s">
        <v>579</v>
      </c>
      <c r="D60" s="249" t="s">
        <v>579</v>
      </c>
      <c r="E60" s="250" t="s">
        <v>579</v>
      </c>
      <c r="F60" s="273"/>
      <c r="G60" s="248" t="s">
        <v>579</v>
      </c>
      <c r="H60" s="249" t="s">
        <v>579</v>
      </c>
      <c r="I60" s="250" t="s">
        <v>579</v>
      </c>
      <c r="J60" s="273"/>
      <c r="K60" s="270" t="s">
        <v>579</v>
      </c>
      <c r="L60" s="271" t="s">
        <v>579</v>
      </c>
      <c r="M60" s="250" t="s">
        <v>579</v>
      </c>
      <c r="N60" s="263"/>
      <c r="O60" s="270" t="s">
        <v>579</v>
      </c>
      <c r="P60" s="271" t="s">
        <v>579</v>
      </c>
      <c r="Q60" s="250" t="s">
        <v>579</v>
      </c>
      <c r="R60" s="272"/>
      <c r="S60" s="270" t="s">
        <v>579</v>
      </c>
      <c r="T60" s="271" t="s">
        <v>579</v>
      </c>
      <c r="U60" s="250" t="s">
        <v>579</v>
      </c>
      <c r="V60" s="272"/>
      <c r="W60" s="270" t="s">
        <v>579</v>
      </c>
      <c r="X60" s="271" t="s">
        <v>579</v>
      </c>
      <c r="Y60" s="250" t="s">
        <v>579</v>
      </c>
    </row>
    <row r="61" spans="1:25" s="252" customFormat="1" ht="12.75" customHeight="1">
      <c r="A61" s="274"/>
      <c r="B61" s="275"/>
      <c r="C61" s="248" t="s">
        <v>579</v>
      </c>
      <c r="D61" s="249" t="s">
        <v>579</v>
      </c>
      <c r="E61" s="250" t="s">
        <v>579</v>
      </c>
      <c r="F61" s="273"/>
      <c r="G61" s="248" t="s">
        <v>579</v>
      </c>
      <c r="H61" s="249" t="s">
        <v>579</v>
      </c>
      <c r="I61" s="250" t="s">
        <v>579</v>
      </c>
      <c r="J61" s="273"/>
      <c r="K61" s="270" t="s">
        <v>579</v>
      </c>
      <c r="L61" s="271" t="s">
        <v>579</v>
      </c>
      <c r="M61" s="250" t="s">
        <v>579</v>
      </c>
      <c r="N61" s="263"/>
      <c r="O61" s="270" t="s">
        <v>579</v>
      </c>
      <c r="P61" s="271" t="s">
        <v>579</v>
      </c>
      <c r="Q61" s="250" t="s">
        <v>579</v>
      </c>
      <c r="R61" s="272"/>
      <c r="S61" s="270" t="s">
        <v>579</v>
      </c>
      <c r="T61" s="271" t="s">
        <v>579</v>
      </c>
      <c r="U61" s="250" t="s">
        <v>579</v>
      </c>
      <c r="V61" s="272"/>
      <c r="W61" s="270" t="s">
        <v>579</v>
      </c>
      <c r="X61" s="271" t="s">
        <v>579</v>
      </c>
      <c r="Y61" s="250" t="s">
        <v>579</v>
      </c>
    </row>
    <row r="62" spans="1:25" s="252" customFormat="1" ht="12.75" customHeight="1">
      <c r="A62" s="274"/>
      <c r="B62" s="275"/>
      <c r="C62" s="248" t="s">
        <v>579</v>
      </c>
      <c r="D62" s="249" t="s">
        <v>579</v>
      </c>
      <c r="E62" s="250" t="s">
        <v>579</v>
      </c>
      <c r="F62" s="273"/>
      <c r="G62" s="248" t="s">
        <v>579</v>
      </c>
      <c r="H62" s="249" t="s">
        <v>579</v>
      </c>
      <c r="I62" s="250" t="s">
        <v>579</v>
      </c>
      <c r="J62" s="273"/>
      <c r="K62" s="270" t="s">
        <v>579</v>
      </c>
      <c r="L62" s="271" t="s">
        <v>579</v>
      </c>
      <c r="M62" s="250" t="s">
        <v>579</v>
      </c>
      <c r="N62" s="263"/>
      <c r="O62" s="270" t="s">
        <v>579</v>
      </c>
      <c r="P62" s="271" t="s">
        <v>579</v>
      </c>
      <c r="Q62" s="250" t="s">
        <v>579</v>
      </c>
      <c r="R62" s="272"/>
      <c r="S62" s="270" t="s">
        <v>579</v>
      </c>
      <c r="T62" s="271" t="s">
        <v>579</v>
      </c>
      <c r="U62" s="250" t="s">
        <v>579</v>
      </c>
      <c r="V62" s="272"/>
      <c r="W62" s="270" t="s">
        <v>579</v>
      </c>
      <c r="X62" s="271" t="s">
        <v>579</v>
      </c>
      <c r="Y62" s="250" t="s">
        <v>579</v>
      </c>
    </row>
    <row r="63" spans="1:25" s="252" customFormat="1" ht="12.75" customHeight="1">
      <c r="A63" s="274"/>
      <c r="B63" s="275"/>
      <c r="C63" s="248" t="s">
        <v>579</v>
      </c>
      <c r="D63" s="249" t="s">
        <v>579</v>
      </c>
      <c r="E63" s="250" t="s">
        <v>579</v>
      </c>
      <c r="F63" s="273"/>
      <c r="G63" s="248" t="s">
        <v>579</v>
      </c>
      <c r="H63" s="249" t="s">
        <v>579</v>
      </c>
      <c r="I63" s="250" t="s">
        <v>579</v>
      </c>
      <c r="J63" s="273"/>
      <c r="K63" s="270" t="s">
        <v>579</v>
      </c>
      <c r="L63" s="271" t="s">
        <v>579</v>
      </c>
      <c r="M63" s="250" t="s">
        <v>579</v>
      </c>
      <c r="N63" s="263"/>
      <c r="O63" s="270" t="s">
        <v>579</v>
      </c>
      <c r="P63" s="271" t="s">
        <v>579</v>
      </c>
      <c r="Q63" s="250" t="s">
        <v>579</v>
      </c>
      <c r="R63" s="272"/>
      <c r="S63" s="270" t="s">
        <v>579</v>
      </c>
      <c r="T63" s="271" t="s">
        <v>579</v>
      </c>
      <c r="U63" s="250" t="s">
        <v>579</v>
      </c>
      <c r="V63" s="272"/>
      <c r="W63" s="270" t="s">
        <v>579</v>
      </c>
      <c r="X63" s="271" t="s">
        <v>579</v>
      </c>
      <c r="Y63" s="250" t="s">
        <v>579</v>
      </c>
    </row>
    <row r="64" spans="1:25" s="252" customFormat="1" ht="12.75" customHeight="1">
      <c r="A64" s="274"/>
      <c r="B64" s="275"/>
      <c r="C64" s="248" t="s">
        <v>579</v>
      </c>
      <c r="D64" s="249" t="s">
        <v>579</v>
      </c>
      <c r="E64" s="250" t="s">
        <v>579</v>
      </c>
      <c r="F64" s="273"/>
      <c r="G64" s="248" t="s">
        <v>579</v>
      </c>
      <c r="H64" s="249" t="s">
        <v>579</v>
      </c>
      <c r="I64" s="250" t="s">
        <v>579</v>
      </c>
      <c r="J64" s="273"/>
      <c r="K64" s="270" t="s">
        <v>579</v>
      </c>
      <c r="L64" s="271" t="s">
        <v>579</v>
      </c>
      <c r="M64" s="250" t="s">
        <v>579</v>
      </c>
      <c r="N64" s="263"/>
      <c r="O64" s="270" t="s">
        <v>579</v>
      </c>
      <c r="P64" s="271" t="s">
        <v>579</v>
      </c>
      <c r="Q64" s="250" t="s">
        <v>579</v>
      </c>
      <c r="R64" s="272"/>
      <c r="S64" s="270" t="s">
        <v>579</v>
      </c>
      <c r="T64" s="271" t="s">
        <v>579</v>
      </c>
      <c r="U64" s="250" t="s">
        <v>579</v>
      </c>
      <c r="V64" s="272"/>
      <c r="W64" s="270" t="s">
        <v>579</v>
      </c>
      <c r="X64" s="271" t="s">
        <v>579</v>
      </c>
      <c r="Y64" s="250" t="s">
        <v>579</v>
      </c>
    </row>
    <row r="65" spans="1:25" s="252" customFormat="1" ht="12.75" hidden="1" customHeight="1">
      <c r="A65" s="274"/>
      <c r="B65" s="275"/>
      <c r="C65" s="248" t="s">
        <v>579</v>
      </c>
      <c r="D65" s="249" t="s">
        <v>579</v>
      </c>
      <c r="E65" s="250" t="s">
        <v>579</v>
      </c>
      <c r="F65" s="273"/>
      <c r="G65" s="248" t="s">
        <v>579</v>
      </c>
      <c r="H65" s="249" t="s">
        <v>579</v>
      </c>
      <c r="I65" s="250" t="s">
        <v>579</v>
      </c>
      <c r="J65" s="273"/>
      <c r="K65" s="270" t="s">
        <v>579</v>
      </c>
      <c r="L65" s="271" t="s">
        <v>579</v>
      </c>
      <c r="M65" s="250" t="s">
        <v>579</v>
      </c>
      <c r="N65" s="263"/>
      <c r="O65" s="270" t="s">
        <v>579</v>
      </c>
      <c r="P65" s="271" t="s">
        <v>579</v>
      </c>
      <c r="Q65" s="250" t="s">
        <v>579</v>
      </c>
      <c r="R65" s="272"/>
      <c r="S65" s="270" t="s">
        <v>579</v>
      </c>
      <c r="T65" s="271" t="s">
        <v>579</v>
      </c>
      <c r="U65" s="250" t="s">
        <v>579</v>
      </c>
      <c r="V65" s="272"/>
      <c r="W65" s="270" t="s">
        <v>579</v>
      </c>
      <c r="X65" s="271" t="s">
        <v>579</v>
      </c>
      <c r="Y65" s="250" t="s">
        <v>579</v>
      </c>
    </row>
    <row r="66" spans="1:25" s="252" customFormat="1" ht="12.75" hidden="1" customHeight="1">
      <c r="A66" s="274"/>
      <c r="B66" s="275"/>
      <c r="C66" s="248" t="s">
        <v>579</v>
      </c>
      <c r="D66" s="249" t="s">
        <v>579</v>
      </c>
      <c r="E66" s="250" t="s">
        <v>579</v>
      </c>
      <c r="F66" s="273"/>
      <c r="G66" s="248" t="s">
        <v>579</v>
      </c>
      <c r="H66" s="249" t="s">
        <v>579</v>
      </c>
      <c r="I66" s="250" t="s">
        <v>579</v>
      </c>
      <c r="J66" s="273"/>
      <c r="K66" s="270" t="s">
        <v>579</v>
      </c>
      <c r="L66" s="271" t="s">
        <v>579</v>
      </c>
      <c r="M66" s="250" t="s">
        <v>579</v>
      </c>
      <c r="N66" s="263"/>
      <c r="O66" s="270" t="s">
        <v>579</v>
      </c>
      <c r="P66" s="271" t="s">
        <v>579</v>
      </c>
      <c r="Q66" s="250" t="s">
        <v>579</v>
      </c>
      <c r="R66" s="272"/>
      <c r="S66" s="270" t="s">
        <v>579</v>
      </c>
      <c r="T66" s="271" t="s">
        <v>579</v>
      </c>
      <c r="U66" s="250" t="s">
        <v>579</v>
      </c>
      <c r="V66" s="272"/>
      <c r="W66" s="270" t="s">
        <v>579</v>
      </c>
      <c r="X66" s="271" t="s">
        <v>579</v>
      </c>
      <c r="Y66" s="250" t="s">
        <v>579</v>
      </c>
    </row>
    <row r="67" spans="1:25" s="252" customFormat="1" ht="12.75" hidden="1" customHeight="1">
      <c r="A67" s="274"/>
      <c r="B67" s="275"/>
      <c r="C67" s="248" t="s">
        <v>579</v>
      </c>
      <c r="D67" s="249" t="s">
        <v>579</v>
      </c>
      <c r="E67" s="250" t="s">
        <v>579</v>
      </c>
      <c r="F67" s="273"/>
      <c r="G67" s="248" t="s">
        <v>579</v>
      </c>
      <c r="H67" s="249" t="s">
        <v>579</v>
      </c>
      <c r="I67" s="250" t="s">
        <v>579</v>
      </c>
      <c r="J67" s="273"/>
      <c r="K67" s="270" t="s">
        <v>579</v>
      </c>
      <c r="L67" s="271" t="s">
        <v>579</v>
      </c>
      <c r="M67" s="250" t="s">
        <v>579</v>
      </c>
      <c r="N67" s="263"/>
      <c r="O67" s="270" t="s">
        <v>579</v>
      </c>
      <c r="P67" s="271" t="s">
        <v>579</v>
      </c>
      <c r="Q67" s="250" t="s">
        <v>579</v>
      </c>
      <c r="R67" s="272"/>
      <c r="S67" s="270" t="s">
        <v>579</v>
      </c>
      <c r="T67" s="271" t="s">
        <v>579</v>
      </c>
      <c r="U67" s="250" t="s">
        <v>579</v>
      </c>
      <c r="V67" s="272"/>
      <c r="W67" s="270" t="s">
        <v>579</v>
      </c>
      <c r="X67" s="271" t="s">
        <v>579</v>
      </c>
      <c r="Y67" s="250" t="s">
        <v>579</v>
      </c>
    </row>
    <row r="68" spans="1:25" s="252" customFormat="1" ht="12.75" hidden="1" customHeight="1">
      <c r="A68" s="274"/>
      <c r="B68" s="275"/>
      <c r="C68" s="248" t="s">
        <v>579</v>
      </c>
      <c r="D68" s="249" t="s">
        <v>579</v>
      </c>
      <c r="E68" s="250" t="s">
        <v>579</v>
      </c>
      <c r="F68" s="273"/>
      <c r="G68" s="248" t="s">
        <v>579</v>
      </c>
      <c r="H68" s="249" t="s">
        <v>579</v>
      </c>
      <c r="I68" s="250" t="s">
        <v>579</v>
      </c>
      <c r="J68" s="273"/>
      <c r="K68" s="270" t="s">
        <v>579</v>
      </c>
      <c r="L68" s="271" t="s">
        <v>579</v>
      </c>
      <c r="M68" s="250" t="s">
        <v>579</v>
      </c>
      <c r="N68" s="263"/>
      <c r="O68" s="270" t="s">
        <v>579</v>
      </c>
      <c r="P68" s="271" t="s">
        <v>579</v>
      </c>
      <c r="Q68" s="250" t="s">
        <v>579</v>
      </c>
      <c r="R68" s="272"/>
      <c r="S68" s="270" t="s">
        <v>579</v>
      </c>
      <c r="T68" s="271" t="s">
        <v>579</v>
      </c>
      <c r="U68" s="250" t="s">
        <v>579</v>
      </c>
      <c r="V68" s="272"/>
      <c r="W68" s="270" t="s">
        <v>579</v>
      </c>
      <c r="X68" s="271" t="s">
        <v>579</v>
      </c>
      <c r="Y68" s="250" t="s">
        <v>579</v>
      </c>
    </row>
    <row r="69" spans="1:25" s="252" customFormat="1" ht="12.75" hidden="1" customHeight="1">
      <c r="A69" s="274"/>
      <c r="B69" s="275"/>
      <c r="C69" s="248" t="s">
        <v>579</v>
      </c>
      <c r="D69" s="249" t="s">
        <v>579</v>
      </c>
      <c r="E69" s="250" t="s">
        <v>579</v>
      </c>
      <c r="F69" s="273"/>
      <c r="G69" s="248" t="s">
        <v>579</v>
      </c>
      <c r="H69" s="249" t="s">
        <v>579</v>
      </c>
      <c r="I69" s="250" t="s">
        <v>579</v>
      </c>
      <c r="J69" s="273"/>
      <c r="K69" s="270" t="s">
        <v>579</v>
      </c>
      <c r="L69" s="271" t="s">
        <v>579</v>
      </c>
      <c r="M69" s="250" t="s">
        <v>579</v>
      </c>
      <c r="N69" s="263"/>
      <c r="O69" s="270" t="s">
        <v>579</v>
      </c>
      <c r="P69" s="271" t="s">
        <v>579</v>
      </c>
      <c r="Q69" s="250" t="s">
        <v>579</v>
      </c>
      <c r="R69" s="272"/>
      <c r="S69" s="270" t="s">
        <v>579</v>
      </c>
      <c r="T69" s="271" t="s">
        <v>579</v>
      </c>
      <c r="U69" s="250" t="s">
        <v>579</v>
      </c>
      <c r="V69" s="272"/>
      <c r="W69" s="270" t="s">
        <v>579</v>
      </c>
      <c r="X69" s="271" t="s">
        <v>579</v>
      </c>
      <c r="Y69" s="250" t="s">
        <v>579</v>
      </c>
    </row>
    <row r="70" spans="1:25" s="252" customFormat="1" ht="12.75" hidden="1" customHeight="1">
      <c r="A70" s="274"/>
      <c r="B70" s="275"/>
      <c r="C70" s="248" t="s">
        <v>579</v>
      </c>
      <c r="D70" s="249" t="s">
        <v>579</v>
      </c>
      <c r="E70" s="250" t="s">
        <v>579</v>
      </c>
      <c r="F70" s="273"/>
      <c r="G70" s="248" t="s">
        <v>579</v>
      </c>
      <c r="H70" s="249" t="s">
        <v>579</v>
      </c>
      <c r="I70" s="250" t="s">
        <v>579</v>
      </c>
      <c r="J70" s="273"/>
      <c r="K70" s="270" t="s">
        <v>579</v>
      </c>
      <c r="L70" s="271" t="s">
        <v>579</v>
      </c>
      <c r="M70" s="250" t="s">
        <v>579</v>
      </c>
      <c r="N70" s="263"/>
      <c r="O70" s="270" t="s">
        <v>579</v>
      </c>
      <c r="P70" s="271" t="s">
        <v>579</v>
      </c>
      <c r="Q70" s="250" t="s">
        <v>579</v>
      </c>
      <c r="R70" s="272"/>
      <c r="S70" s="270" t="s">
        <v>579</v>
      </c>
      <c r="T70" s="271" t="s">
        <v>579</v>
      </c>
      <c r="U70" s="250" t="s">
        <v>579</v>
      </c>
      <c r="V70" s="272"/>
      <c r="W70" s="270" t="s">
        <v>579</v>
      </c>
      <c r="X70" s="271" t="s">
        <v>579</v>
      </c>
      <c r="Y70" s="250" t="s">
        <v>579</v>
      </c>
    </row>
    <row r="71" spans="1:25" s="252" customFormat="1" ht="12.75" hidden="1" customHeight="1">
      <c r="A71" s="274"/>
      <c r="B71" s="275"/>
      <c r="C71" s="248" t="s">
        <v>579</v>
      </c>
      <c r="D71" s="249" t="s">
        <v>579</v>
      </c>
      <c r="E71" s="250" t="s">
        <v>579</v>
      </c>
      <c r="F71" s="273"/>
      <c r="G71" s="248" t="s">
        <v>579</v>
      </c>
      <c r="H71" s="249" t="s">
        <v>579</v>
      </c>
      <c r="I71" s="250" t="s">
        <v>579</v>
      </c>
      <c r="J71" s="273"/>
      <c r="K71" s="270" t="s">
        <v>579</v>
      </c>
      <c r="L71" s="271" t="s">
        <v>579</v>
      </c>
      <c r="M71" s="250" t="s">
        <v>579</v>
      </c>
      <c r="N71" s="263"/>
      <c r="O71" s="270" t="s">
        <v>579</v>
      </c>
      <c r="P71" s="271" t="s">
        <v>579</v>
      </c>
      <c r="Q71" s="250" t="s">
        <v>579</v>
      </c>
      <c r="R71" s="272"/>
      <c r="S71" s="270" t="s">
        <v>579</v>
      </c>
      <c r="T71" s="271" t="s">
        <v>579</v>
      </c>
      <c r="U71" s="250" t="s">
        <v>579</v>
      </c>
      <c r="V71" s="272"/>
      <c r="W71" s="270" t="s">
        <v>579</v>
      </c>
      <c r="X71" s="271" t="s">
        <v>579</v>
      </c>
      <c r="Y71" s="250" t="s">
        <v>579</v>
      </c>
    </row>
    <row r="72" spans="1:25" s="252" customFormat="1" ht="12.75" hidden="1" customHeight="1">
      <c r="A72" s="274"/>
      <c r="B72" s="275"/>
      <c r="C72" s="248" t="s">
        <v>579</v>
      </c>
      <c r="D72" s="249" t="s">
        <v>579</v>
      </c>
      <c r="E72" s="250" t="s">
        <v>579</v>
      </c>
      <c r="F72" s="273"/>
      <c r="G72" s="248" t="s">
        <v>579</v>
      </c>
      <c r="H72" s="249" t="s">
        <v>579</v>
      </c>
      <c r="I72" s="250" t="s">
        <v>579</v>
      </c>
      <c r="J72" s="273"/>
      <c r="K72" s="270" t="s">
        <v>579</v>
      </c>
      <c r="L72" s="271" t="s">
        <v>579</v>
      </c>
      <c r="M72" s="250" t="s">
        <v>579</v>
      </c>
      <c r="N72" s="263"/>
      <c r="O72" s="270" t="s">
        <v>579</v>
      </c>
      <c r="P72" s="271" t="s">
        <v>579</v>
      </c>
      <c r="Q72" s="250" t="s">
        <v>579</v>
      </c>
      <c r="R72" s="272"/>
      <c r="S72" s="270" t="s">
        <v>579</v>
      </c>
      <c r="T72" s="271" t="s">
        <v>579</v>
      </c>
      <c r="U72" s="250" t="s">
        <v>579</v>
      </c>
      <c r="V72" s="272"/>
      <c r="W72" s="270" t="s">
        <v>579</v>
      </c>
      <c r="X72" s="271" t="s">
        <v>579</v>
      </c>
      <c r="Y72" s="250" t="s">
        <v>579</v>
      </c>
    </row>
    <row r="73" spans="1:25" s="252" customFormat="1" ht="12.75" hidden="1" customHeight="1">
      <c r="A73" s="274"/>
      <c r="B73" s="275"/>
      <c r="C73" s="248" t="s">
        <v>579</v>
      </c>
      <c r="D73" s="249" t="s">
        <v>579</v>
      </c>
      <c r="E73" s="250" t="s">
        <v>579</v>
      </c>
      <c r="F73" s="273"/>
      <c r="G73" s="248" t="s">
        <v>579</v>
      </c>
      <c r="H73" s="249" t="s">
        <v>579</v>
      </c>
      <c r="I73" s="250" t="s">
        <v>579</v>
      </c>
      <c r="J73" s="273"/>
      <c r="K73" s="270" t="s">
        <v>579</v>
      </c>
      <c r="L73" s="271" t="s">
        <v>579</v>
      </c>
      <c r="M73" s="250" t="s">
        <v>579</v>
      </c>
      <c r="N73" s="263"/>
      <c r="O73" s="270" t="s">
        <v>579</v>
      </c>
      <c r="P73" s="271" t="s">
        <v>579</v>
      </c>
      <c r="Q73" s="250" t="s">
        <v>579</v>
      </c>
      <c r="R73" s="272"/>
      <c r="S73" s="270" t="s">
        <v>579</v>
      </c>
      <c r="T73" s="271" t="s">
        <v>579</v>
      </c>
      <c r="U73" s="250" t="s">
        <v>579</v>
      </c>
      <c r="V73" s="272"/>
      <c r="W73" s="270" t="s">
        <v>579</v>
      </c>
      <c r="X73" s="271" t="s">
        <v>579</v>
      </c>
      <c r="Y73" s="250" t="s">
        <v>579</v>
      </c>
    </row>
    <row r="74" spans="1:25" s="252" customFormat="1" ht="12.75" hidden="1" customHeight="1">
      <c r="A74" s="274"/>
      <c r="B74" s="275"/>
      <c r="C74" s="248" t="s">
        <v>579</v>
      </c>
      <c r="D74" s="249" t="s">
        <v>579</v>
      </c>
      <c r="E74" s="250" t="s">
        <v>579</v>
      </c>
      <c r="F74" s="273"/>
      <c r="G74" s="248" t="s">
        <v>579</v>
      </c>
      <c r="H74" s="249" t="s">
        <v>579</v>
      </c>
      <c r="I74" s="250" t="s">
        <v>579</v>
      </c>
      <c r="J74" s="273"/>
      <c r="K74" s="270" t="s">
        <v>579</v>
      </c>
      <c r="L74" s="271" t="s">
        <v>579</v>
      </c>
      <c r="M74" s="250" t="s">
        <v>579</v>
      </c>
      <c r="N74" s="263"/>
      <c r="O74" s="270" t="s">
        <v>579</v>
      </c>
      <c r="P74" s="271" t="s">
        <v>579</v>
      </c>
      <c r="Q74" s="250" t="s">
        <v>579</v>
      </c>
      <c r="R74" s="272"/>
      <c r="S74" s="270" t="s">
        <v>579</v>
      </c>
      <c r="T74" s="271" t="s">
        <v>579</v>
      </c>
      <c r="U74" s="250" t="s">
        <v>579</v>
      </c>
      <c r="V74" s="272"/>
      <c r="W74" s="270" t="s">
        <v>579</v>
      </c>
      <c r="X74" s="271" t="s">
        <v>579</v>
      </c>
      <c r="Y74" s="250" t="s">
        <v>579</v>
      </c>
    </row>
    <row r="75" spans="1:25" s="252" customFormat="1" ht="12.75" customHeight="1">
      <c r="A75" s="277">
        <f>SUM(D75,H75,L75,P75,T75,X75)</f>
        <v>26100</v>
      </c>
      <c r="B75" s="275"/>
      <c r="C75" s="256" t="s">
        <v>553</v>
      </c>
      <c r="D75" s="271">
        <f>SUBTOTAL(9,D49:D74)</f>
        <v>3570</v>
      </c>
      <c r="E75" s="250">
        <f>SUM(E49:E74)</f>
        <v>0</v>
      </c>
      <c r="F75" s="273"/>
      <c r="G75" s="256" t="s">
        <v>553</v>
      </c>
      <c r="H75" s="271">
        <f>SUBTOTAL(9,H49:H74)</f>
        <v>2100</v>
      </c>
      <c r="I75" s="250">
        <f>SUM(I49:I74)</f>
        <v>0</v>
      </c>
      <c r="J75" s="273"/>
      <c r="K75" s="256" t="s">
        <v>553</v>
      </c>
      <c r="L75" s="271">
        <f>SUBTOTAL(9,L49:L74)</f>
        <v>0</v>
      </c>
      <c r="M75" s="250">
        <f>SUM(M49:M74)</f>
        <v>0</v>
      </c>
      <c r="N75" s="263"/>
      <c r="O75" s="256" t="s">
        <v>553</v>
      </c>
      <c r="P75" s="271">
        <f>SUBTOTAL(9,P49:P74)</f>
        <v>20430</v>
      </c>
      <c r="Q75" s="250">
        <f>SUM(Q49:Q74)</f>
        <v>0</v>
      </c>
      <c r="R75" s="272"/>
      <c r="S75" s="256" t="s">
        <v>553</v>
      </c>
      <c r="T75" s="271">
        <f>SUBTOTAL(9,T49:T74)</f>
        <v>0</v>
      </c>
      <c r="U75" s="250">
        <f>SUM(U49:U74)</f>
        <v>0</v>
      </c>
      <c r="V75" s="272"/>
      <c r="W75" s="256" t="s">
        <v>553</v>
      </c>
      <c r="X75" s="271">
        <f>SUBTOTAL(9,X49:X74)</f>
        <v>0</v>
      </c>
      <c r="Y75" s="250">
        <f>SUM(Y49:Y74)</f>
        <v>0</v>
      </c>
    </row>
    <row r="76" spans="1:25" s="252" customFormat="1" ht="12.75" customHeight="1">
      <c r="A76" s="259"/>
      <c r="B76" s="278"/>
      <c r="C76" s="279"/>
      <c r="D76" s="280"/>
      <c r="E76" s="281"/>
      <c r="F76" s="272"/>
      <c r="G76" s="282"/>
      <c r="H76" s="283"/>
      <c r="I76" s="284"/>
      <c r="J76" s="272"/>
      <c r="K76" s="282"/>
      <c r="L76" s="283"/>
      <c r="M76" s="284"/>
      <c r="N76" s="272"/>
      <c r="O76" s="282"/>
      <c r="P76" s="283"/>
      <c r="Q76" s="284"/>
      <c r="R76" s="272"/>
      <c r="S76" s="282"/>
      <c r="T76" s="283"/>
      <c r="U76" s="285"/>
      <c r="V76" s="272"/>
      <c r="W76" s="282"/>
      <c r="X76" s="283"/>
      <c r="Y76" s="285"/>
    </row>
    <row r="77" spans="1:25" s="265" customFormat="1" ht="12.75" hidden="1" customHeight="1">
      <c r="A77" s="236" t="s">
        <v>552</v>
      </c>
      <c r="B77" s="320"/>
      <c r="C77" s="550"/>
      <c r="D77" s="551"/>
      <c r="E77" s="552"/>
      <c r="F77" s="321"/>
      <c r="G77" s="550"/>
      <c r="H77" s="551"/>
      <c r="I77" s="552"/>
      <c r="J77" s="320"/>
      <c r="K77" s="550"/>
      <c r="L77" s="551"/>
      <c r="M77" s="552"/>
      <c r="N77" s="321"/>
      <c r="O77" s="550"/>
      <c r="P77" s="551"/>
      <c r="Q77" s="552"/>
      <c r="R77" s="321"/>
      <c r="S77" s="550"/>
      <c r="T77" s="551"/>
      <c r="U77" s="552"/>
      <c r="V77" s="322"/>
      <c r="W77" s="323"/>
      <c r="X77" s="324"/>
      <c r="Y77" s="325"/>
    </row>
    <row r="78" spans="1:25" s="265" customFormat="1" ht="12.75" hidden="1" customHeight="1">
      <c r="A78" s="335">
        <v>1</v>
      </c>
      <c r="B78" s="241" t="s">
        <v>580</v>
      </c>
      <c r="C78" s="336" t="s">
        <v>581</v>
      </c>
      <c r="D78" s="243" t="s">
        <v>582</v>
      </c>
      <c r="E78" s="243"/>
      <c r="F78" s="241" t="s">
        <v>580</v>
      </c>
      <c r="G78" s="336" t="s">
        <v>581</v>
      </c>
      <c r="H78" s="243" t="s">
        <v>582</v>
      </c>
      <c r="I78" s="243"/>
      <c r="J78" s="241" t="s">
        <v>580</v>
      </c>
      <c r="K78" s="336" t="s">
        <v>581</v>
      </c>
      <c r="L78" s="243" t="s">
        <v>582</v>
      </c>
      <c r="M78" s="243"/>
      <c r="N78" s="241" t="s">
        <v>580</v>
      </c>
      <c r="O78" s="336" t="s">
        <v>581</v>
      </c>
      <c r="P78" s="243" t="s">
        <v>582</v>
      </c>
      <c r="Q78" s="243"/>
      <c r="R78" s="241" t="s">
        <v>580</v>
      </c>
      <c r="S78" s="336" t="s">
        <v>581</v>
      </c>
      <c r="T78" s="243" t="s">
        <v>582</v>
      </c>
      <c r="U78" s="243"/>
      <c r="V78" s="241" t="s">
        <v>580</v>
      </c>
      <c r="W78" s="336" t="s">
        <v>581</v>
      </c>
      <c r="X78" s="243" t="s">
        <v>582</v>
      </c>
      <c r="Y78" s="245"/>
    </row>
    <row r="79" spans="1:25" s="252" customFormat="1" ht="12.75" hidden="1" customHeight="1">
      <c r="A79" s="330"/>
      <c r="B79" s="287"/>
      <c r="C79" s="248" t="s">
        <v>579</v>
      </c>
      <c r="D79" s="267" t="s">
        <v>579</v>
      </c>
      <c r="E79" s="250"/>
      <c r="F79" s="287"/>
      <c r="G79" s="248" t="s">
        <v>579</v>
      </c>
      <c r="H79" s="267" t="s">
        <v>579</v>
      </c>
      <c r="I79" s="250"/>
      <c r="J79" s="287"/>
      <c r="K79" s="248" t="s">
        <v>579</v>
      </c>
      <c r="L79" s="267" t="s">
        <v>579</v>
      </c>
      <c r="M79" s="250"/>
      <c r="N79" s="287"/>
      <c r="O79" s="248" t="s">
        <v>579</v>
      </c>
      <c r="P79" s="267" t="s">
        <v>579</v>
      </c>
      <c r="Q79" s="250"/>
      <c r="R79" s="287"/>
      <c r="S79" s="248" t="s">
        <v>579</v>
      </c>
      <c r="T79" s="267" t="s">
        <v>579</v>
      </c>
      <c r="U79" s="250"/>
      <c r="V79" s="287"/>
      <c r="W79" s="248" t="s">
        <v>579</v>
      </c>
      <c r="X79" s="267" t="s">
        <v>579</v>
      </c>
      <c r="Y79" s="250"/>
    </row>
    <row r="80" spans="1:25" s="252" customFormat="1" ht="12.75" hidden="1" customHeight="1">
      <c r="A80" s="547"/>
      <c r="B80" s="288"/>
      <c r="C80" s="248" t="s">
        <v>579</v>
      </c>
      <c r="D80" s="267" t="s">
        <v>579</v>
      </c>
      <c r="E80" s="250"/>
      <c r="F80" s="288"/>
      <c r="G80" s="248" t="s">
        <v>579</v>
      </c>
      <c r="H80" s="267" t="s">
        <v>579</v>
      </c>
      <c r="I80" s="250"/>
      <c r="J80" s="288"/>
      <c r="K80" s="248" t="s">
        <v>579</v>
      </c>
      <c r="L80" s="267" t="s">
        <v>579</v>
      </c>
      <c r="M80" s="250"/>
      <c r="N80" s="288"/>
      <c r="O80" s="248" t="s">
        <v>579</v>
      </c>
      <c r="P80" s="267" t="s">
        <v>579</v>
      </c>
      <c r="Q80" s="250"/>
      <c r="R80" s="288"/>
      <c r="S80" s="248" t="s">
        <v>579</v>
      </c>
      <c r="T80" s="267" t="s">
        <v>579</v>
      </c>
      <c r="U80" s="250"/>
      <c r="V80" s="288"/>
      <c r="W80" s="248" t="s">
        <v>579</v>
      </c>
      <c r="X80" s="267" t="s">
        <v>579</v>
      </c>
      <c r="Y80" s="250"/>
    </row>
    <row r="81" spans="1:25" s="252" customFormat="1" ht="12.75" hidden="1" customHeight="1">
      <c r="A81" s="547"/>
      <c r="B81" s="288"/>
      <c r="C81" s="248" t="s">
        <v>579</v>
      </c>
      <c r="D81" s="267" t="s">
        <v>579</v>
      </c>
      <c r="E81" s="250"/>
      <c r="F81" s="288"/>
      <c r="G81" s="248" t="s">
        <v>579</v>
      </c>
      <c r="H81" s="267" t="s">
        <v>579</v>
      </c>
      <c r="I81" s="250"/>
      <c r="J81" s="288"/>
      <c r="K81" s="248" t="s">
        <v>579</v>
      </c>
      <c r="L81" s="267" t="s">
        <v>579</v>
      </c>
      <c r="M81" s="250"/>
      <c r="N81" s="288"/>
      <c r="O81" s="248" t="s">
        <v>579</v>
      </c>
      <c r="P81" s="267" t="s">
        <v>579</v>
      </c>
      <c r="Q81" s="250"/>
      <c r="R81" s="288"/>
      <c r="S81" s="248" t="s">
        <v>579</v>
      </c>
      <c r="T81" s="267" t="s">
        <v>579</v>
      </c>
      <c r="U81" s="250"/>
      <c r="V81" s="288"/>
      <c r="W81" s="248" t="s">
        <v>579</v>
      </c>
      <c r="X81" s="267" t="s">
        <v>579</v>
      </c>
      <c r="Y81" s="250"/>
    </row>
    <row r="82" spans="1:25" s="252" customFormat="1" ht="12.75" hidden="1" customHeight="1">
      <c r="A82" s="547"/>
      <c r="B82" s="288"/>
      <c r="C82" s="248" t="s">
        <v>579</v>
      </c>
      <c r="D82" s="267" t="s">
        <v>579</v>
      </c>
      <c r="E82" s="250"/>
      <c r="F82" s="288"/>
      <c r="G82" s="248" t="s">
        <v>579</v>
      </c>
      <c r="H82" s="267" t="s">
        <v>579</v>
      </c>
      <c r="I82" s="250"/>
      <c r="J82" s="288"/>
      <c r="K82" s="248" t="s">
        <v>579</v>
      </c>
      <c r="L82" s="267" t="s">
        <v>579</v>
      </c>
      <c r="M82" s="250"/>
      <c r="N82" s="288"/>
      <c r="O82" s="248" t="s">
        <v>579</v>
      </c>
      <c r="P82" s="267" t="s">
        <v>579</v>
      </c>
      <c r="Q82" s="250"/>
      <c r="R82" s="288"/>
      <c r="S82" s="248" t="s">
        <v>579</v>
      </c>
      <c r="T82" s="267" t="s">
        <v>579</v>
      </c>
      <c r="U82" s="250"/>
      <c r="V82" s="288"/>
      <c r="W82" s="248" t="s">
        <v>579</v>
      </c>
      <c r="X82" s="267" t="s">
        <v>579</v>
      </c>
      <c r="Y82" s="250"/>
    </row>
    <row r="83" spans="1:25" s="252" customFormat="1" ht="12.75" hidden="1" customHeight="1">
      <c r="A83" s="547"/>
      <c r="B83" s="288"/>
      <c r="C83" s="248" t="s">
        <v>579</v>
      </c>
      <c r="D83" s="267" t="s">
        <v>579</v>
      </c>
      <c r="E83" s="250"/>
      <c r="F83" s="288"/>
      <c r="G83" s="248" t="s">
        <v>579</v>
      </c>
      <c r="H83" s="267" t="s">
        <v>579</v>
      </c>
      <c r="I83" s="250"/>
      <c r="J83" s="288"/>
      <c r="K83" s="248" t="s">
        <v>579</v>
      </c>
      <c r="L83" s="267" t="s">
        <v>579</v>
      </c>
      <c r="M83" s="250"/>
      <c r="N83" s="288"/>
      <c r="O83" s="248" t="s">
        <v>579</v>
      </c>
      <c r="P83" s="267" t="s">
        <v>579</v>
      </c>
      <c r="Q83" s="250"/>
      <c r="R83" s="288"/>
      <c r="S83" s="248" t="s">
        <v>579</v>
      </c>
      <c r="T83" s="267" t="s">
        <v>579</v>
      </c>
      <c r="U83" s="250"/>
      <c r="V83" s="288"/>
      <c r="W83" s="248" t="s">
        <v>579</v>
      </c>
      <c r="X83" s="267" t="s">
        <v>579</v>
      </c>
      <c r="Y83" s="250"/>
    </row>
    <row r="84" spans="1:25" s="252" customFormat="1" ht="12.75" hidden="1" customHeight="1">
      <c r="A84" s="547"/>
      <c r="B84" s="288"/>
      <c r="C84" s="248" t="s">
        <v>579</v>
      </c>
      <c r="D84" s="267" t="s">
        <v>579</v>
      </c>
      <c r="E84" s="250"/>
      <c r="F84" s="288"/>
      <c r="G84" s="248" t="s">
        <v>579</v>
      </c>
      <c r="H84" s="267" t="s">
        <v>579</v>
      </c>
      <c r="I84" s="250"/>
      <c r="J84" s="288"/>
      <c r="K84" s="248" t="s">
        <v>579</v>
      </c>
      <c r="L84" s="267" t="s">
        <v>579</v>
      </c>
      <c r="M84" s="250"/>
      <c r="N84" s="288"/>
      <c r="O84" s="248" t="s">
        <v>579</v>
      </c>
      <c r="P84" s="267" t="s">
        <v>579</v>
      </c>
      <c r="Q84" s="250"/>
      <c r="R84" s="288"/>
      <c r="S84" s="248" t="s">
        <v>579</v>
      </c>
      <c r="T84" s="267" t="s">
        <v>579</v>
      </c>
      <c r="U84" s="250"/>
      <c r="V84" s="288"/>
      <c r="W84" s="248" t="s">
        <v>579</v>
      </c>
      <c r="X84" s="267" t="s">
        <v>579</v>
      </c>
      <c r="Y84" s="250"/>
    </row>
    <row r="85" spans="1:25" s="252" customFormat="1" ht="12.75" hidden="1" customHeight="1">
      <c r="A85" s="547"/>
      <c r="B85" s="289"/>
      <c r="C85" s="270" t="s">
        <v>579</v>
      </c>
      <c r="D85" s="271" t="s">
        <v>579</v>
      </c>
      <c r="E85" s="250"/>
      <c r="F85" s="289"/>
      <c r="G85" s="270" t="s">
        <v>579</v>
      </c>
      <c r="H85" s="271" t="s">
        <v>579</v>
      </c>
      <c r="I85" s="250"/>
      <c r="J85" s="289"/>
      <c r="K85" s="270" t="s">
        <v>579</v>
      </c>
      <c r="L85" s="271" t="s">
        <v>579</v>
      </c>
      <c r="M85" s="250"/>
      <c r="N85" s="289"/>
      <c r="O85" s="270" t="s">
        <v>579</v>
      </c>
      <c r="P85" s="271" t="s">
        <v>579</v>
      </c>
      <c r="Q85" s="250"/>
      <c r="R85" s="289"/>
      <c r="S85" s="270" t="s">
        <v>579</v>
      </c>
      <c r="T85" s="271" t="s">
        <v>579</v>
      </c>
      <c r="U85" s="250"/>
      <c r="V85" s="289"/>
      <c r="W85" s="270" t="s">
        <v>579</v>
      </c>
      <c r="X85" s="271" t="s">
        <v>579</v>
      </c>
      <c r="Y85" s="250"/>
    </row>
    <row r="86" spans="1:25" s="252" customFormat="1" ht="12.75" hidden="1" customHeight="1">
      <c r="A86" s="547"/>
      <c r="B86" s="289"/>
      <c r="C86" s="270" t="s">
        <v>579</v>
      </c>
      <c r="D86" s="271" t="s">
        <v>579</v>
      </c>
      <c r="E86" s="250"/>
      <c r="F86" s="289"/>
      <c r="G86" s="270" t="s">
        <v>579</v>
      </c>
      <c r="H86" s="271" t="s">
        <v>579</v>
      </c>
      <c r="I86" s="250"/>
      <c r="J86" s="289"/>
      <c r="K86" s="270" t="s">
        <v>579</v>
      </c>
      <c r="L86" s="271" t="s">
        <v>579</v>
      </c>
      <c r="M86" s="250"/>
      <c r="N86" s="289"/>
      <c r="O86" s="270" t="s">
        <v>579</v>
      </c>
      <c r="P86" s="271" t="s">
        <v>579</v>
      </c>
      <c r="Q86" s="250"/>
      <c r="R86" s="289"/>
      <c r="S86" s="270" t="s">
        <v>579</v>
      </c>
      <c r="T86" s="271" t="s">
        <v>579</v>
      </c>
      <c r="U86" s="250"/>
      <c r="V86" s="289"/>
      <c r="W86" s="270" t="s">
        <v>579</v>
      </c>
      <c r="X86" s="271" t="s">
        <v>579</v>
      </c>
      <c r="Y86" s="250"/>
    </row>
    <row r="87" spans="1:25" s="252" customFormat="1" ht="12.75" hidden="1" customHeight="1">
      <c r="A87" s="547"/>
      <c r="B87" s="289"/>
      <c r="C87" s="270" t="s">
        <v>579</v>
      </c>
      <c r="D87" s="271" t="s">
        <v>579</v>
      </c>
      <c r="E87" s="250"/>
      <c r="F87" s="289"/>
      <c r="G87" s="270" t="s">
        <v>579</v>
      </c>
      <c r="H87" s="271" t="s">
        <v>579</v>
      </c>
      <c r="I87" s="250"/>
      <c r="J87" s="289"/>
      <c r="K87" s="270" t="s">
        <v>579</v>
      </c>
      <c r="L87" s="271" t="s">
        <v>579</v>
      </c>
      <c r="M87" s="250"/>
      <c r="N87" s="289"/>
      <c r="O87" s="270" t="s">
        <v>579</v>
      </c>
      <c r="P87" s="271" t="s">
        <v>579</v>
      </c>
      <c r="Q87" s="250"/>
      <c r="R87" s="289"/>
      <c r="S87" s="270" t="s">
        <v>579</v>
      </c>
      <c r="T87" s="271" t="s">
        <v>579</v>
      </c>
      <c r="U87" s="250"/>
      <c r="V87" s="289"/>
      <c r="W87" s="270" t="s">
        <v>579</v>
      </c>
      <c r="X87" s="271" t="s">
        <v>579</v>
      </c>
      <c r="Y87" s="250"/>
    </row>
    <row r="88" spans="1:25" s="252" customFormat="1" ht="12.75" hidden="1" customHeight="1">
      <c r="A88" s="274"/>
      <c r="B88" s="289"/>
      <c r="C88" s="270" t="s">
        <v>579</v>
      </c>
      <c r="D88" s="271" t="s">
        <v>579</v>
      </c>
      <c r="E88" s="250"/>
      <c r="F88" s="289"/>
      <c r="G88" s="270" t="s">
        <v>579</v>
      </c>
      <c r="H88" s="271" t="s">
        <v>579</v>
      </c>
      <c r="I88" s="250"/>
      <c r="J88" s="289"/>
      <c r="K88" s="270" t="s">
        <v>579</v>
      </c>
      <c r="L88" s="271" t="s">
        <v>579</v>
      </c>
      <c r="M88" s="250"/>
      <c r="N88" s="289"/>
      <c r="O88" s="270" t="s">
        <v>579</v>
      </c>
      <c r="P88" s="271" t="s">
        <v>579</v>
      </c>
      <c r="Q88" s="250"/>
      <c r="R88" s="289"/>
      <c r="S88" s="270" t="s">
        <v>579</v>
      </c>
      <c r="T88" s="271" t="s">
        <v>579</v>
      </c>
      <c r="U88" s="250"/>
      <c r="V88" s="289"/>
      <c r="W88" s="270" t="s">
        <v>579</v>
      </c>
      <c r="X88" s="271" t="s">
        <v>579</v>
      </c>
      <c r="Y88" s="250"/>
    </row>
    <row r="89" spans="1:25" s="252" customFormat="1" ht="12.75" hidden="1" customHeight="1">
      <c r="A89" s="274"/>
      <c r="B89" s="289"/>
      <c r="C89" s="270" t="s">
        <v>579</v>
      </c>
      <c r="D89" s="271" t="s">
        <v>579</v>
      </c>
      <c r="E89" s="250"/>
      <c r="F89" s="289"/>
      <c r="G89" s="270" t="s">
        <v>579</v>
      </c>
      <c r="H89" s="271" t="s">
        <v>579</v>
      </c>
      <c r="I89" s="250"/>
      <c r="J89" s="289"/>
      <c r="K89" s="270" t="s">
        <v>579</v>
      </c>
      <c r="L89" s="271" t="s">
        <v>579</v>
      </c>
      <c r="M89" s="250"/>
      <c r="N89" s="289"/>
      <c r="O89" s="270" t="s">
        <v>579</v>
      </c>
      <c r="P89" s="271" t="s">
        <v>579</v>
      </c>
      <c r="Q89" s="250"/>
      <c r="R89" s="289"/>
      <c r="S89" s="270" t="s">
        <v>579</v>
      </c>
      <c r="T89" s="271" t="s">
        <v>579</v>
      </c>
      <c r="U89" s="250"/>
      <c r="V89" s="289"/>
      <c r="W89" s="270" t="s">
        <v>579</v>
      </c>
      <c r="X89" s="271" t="s">
        <v>579</v>
      </c>
      <c r="Y89" s="250"/>
    </row>
    <row r="90" spans="1:25" s="252" customFormat="1" ht="12.75" hidden="1" customHeight="1">
      <c r="A90" s="274"/>
      <c r="B90" s="289"/>
      <c r="C90" s="270" t="s">
        <v>579</v>
      </c>
      <c r="D90" s="271" t="s">
        <v>579</v>
      </c>
      <c r="E90" s="250"/>
      <c r="F90" s="289"/>
      <c r="G90" s="270" t="s">
        <v>579</v>
      </c>
      <c r="H90" s="271" t="s">
        <v>579</v>
      </c>
      <c r="I90" s="250"/>
      <c r="J90" s="289"/>
      <c r="K90" s="270" t="s">
        <v>579</v>
      </c>
      <c r="L90" s="271" t="s">
        <v>579</v>
      </c>
      <c r="M90" s="250"/>
      <c r="N90" s="289"/>
      <c r="O90" s="270" t="s">
        <v>579</v>
      </c>
      <c r="P90" s="271" t="s">
        <v>579</v>
      </c>
      <c r="Q90" s="250"/>
      <c r="R90" s="289"/>
      <c r="S90" s="270" t="s">
        <v>579</v>
      </c>
      <c r="T90" s="271" t="s">
        <v>579</v>
      </c>
      <c r="U90" s="250"/>
      <c r="V90" s="289"/>
      <c r="W90" s="270" t="s">
        <v>579</v>
      </c>
      <c r="X90" s="271" t="s">
        <v>579</v>
      </c>
      <c r="Y90" s="250"/>
    </row>
    <row r="91" spans="1:25" s="276" customFormat="1" ht="12.75" hidden="1" customHeight="1">
      <c r="A91" s="274"/>
      <c r="B91" s="289"/>
      <c r="C91" s="270" t="s">
        <v>579</v>
      </c>
      <c r="D91" s="271" t="s">
        <v>579</v>
      </c>
      <c r="E91" s="250"/>
      <c r="F91" s="289"/>
      <c r="G91" s="270" t="s">
        <v>579</v>
      </c>
      <c r="H91" s="271" t="s">
        <v>579</v>
      </c>
      <c r="I91" s="250"/>
      <c r="J91" s="289"/>
      <c r="K91" s="270" t="s">
        <v>579</v>
      </c>
      <c r="L91" s="271" t="s">
        <v>579</v>
      </c>
      <c r="M91" s="250"/>
      <c r="N91" s="289"/>
      <c r="O91" s="270" t="s">
        <v>579</v>
      </c>
      <c r="P91" s="271" t="s">
        <v>579</v>
      </c>
      <c r="Q91" s="250"/>
      <c r="R91" s="289"/>
      <c r="S91" s="270" t="s">
        <v>579</v>
      </c>
      <c r="T91" s="271" t="s">
        <v>579</v>
      </c>
      <c r="U91" s="250"/>
      <c r="V91" s="289"/>
      <c r="W91" s="270" t="s">
        <v>579</v>
      </c>
      <c r="X91" s="271" t="s">
        <v>579</v>
      </c>
      <c r="Y91" s="250"/>
    </row>
    <row r="92" spans="1:25" ht="13.5" hidden="1" customHeight="1">
      <c r="A92" s="274"/>
      <c r="B92" s="289"/>
      <c r="C92" s="270" t="s">
        <v>579</v>
      </c>
      <c r="D92" s="271" t="s">
        <v>579</v>
      </c>
      <c r="E92" s="250"/>
      <c r="F92" s="289"/>
      <c r="G92" s="270" t="s">
        <v>579</v>
      </c>
      <c r="H92" s="271" t="s">
        <v>579</v>
      </c>
      <c r="I92" s="250"/>
      <c r="J92" s="289"/>
      <c r="K92" s="270" t="s">
        <v>579</v>
      </c>
      <c r="L92" s="271" t="s">
        <v>579</v>
      </c>
      <c r="M92" s="250"/>
      <c r="N92" s="289"/>
      <c r="O92" s="270" t="s">
        <v>579</v>
      </c>
      <c r="P92" s="271" t="s">
        <v>579</v>
      </c>
      <c r="Q92" s="250"/>
      <c r="R92" s="289"/>
      <c r="S92" s="270" t="s">
        <v>579</v>
      </c>
      <c r="T92" s="271" t="s">
        <v>579</v>
      </c>
      <c r="U92" s="250"/>
      <c r="V92" s="289"/>
      <c r="W92" s="270" t="s">
        <v>579</v>
      </c>
      <c r="X92" s="271" t="s">
        <v>579</v>
      </c>
      <c r="Y92" s="250"/>
    </row>
    <row r="93" spans="1:25" ht="13.5" hidden="1" customHeight="1">
      <c r="A93" s="274"/>
      <c r="B93" s="289"/>
      <c r="C93" s="270" t="s">
        <v>579</v>
      </c>
      <c r="D93" s="271" t="s">
        <v>579</v>
      </c>
      <c r="E93" s="250"/>
      <c r="F93" s="289"/>
      <c r="G93" s="270" t="s">
        <v>579</v>
      </c>
      <c r="H93" s="271" t="s">
        <v>579</v>
      </c>
      <c r="I93" s="250"/>
      <c r="J93" s="289"/>
      <c r="K93" s="270" t="s">
        <v>579</v>
      </c>
      <c r="L93" s="271" t="s">
        <v>579</v>
      </c>
      <c r="M93" s="250"/>
      <c r="N93" s="289"/>
      <c r="O93" s="270" t="s">
        <v>579</v>
      </c>
      <c r="P93" s="271" t="s">
        <v>579</v>
      </c>
      <c r="Q93" s="250"/>
      <c r="R93" s="289"/>
      <c r="S93" s="270" t="s">
        <v>579</v>
      </c>
      <c r="T93" s="271" t="s">
        <v>579</v>
      </c>
      <c r="U93" s="250"/>
      <c r="V93" s="289"/>
      <c r="W93" s="270" t="s">
        <v>579</v>
      </c>
      <c r="X93" s="271" t="s">
        <v>579</v>
      </c>
      <c r="Y93" s="250"/>
    </row>
    <row r="94" spans="1:25" ht="13.5" hidden="1" customHeight="1">
      <c r="A94" s="274"/>
      <c r="B94" s="289"/>
      <c r="C94" s="270" t="s">
        <v>579</v>
      </c>
      <c r="D94" s="271" t="s">
        <v>579</v>
      </c>
      <c r="E94" s="250"/>
      <c r="F94" s="289"/>
      <c r="G94" s="270" t="s">
        <v>579</v>
      </c>
      <c r="H94" s="271" t="s">
        <v>579</v>
      </c>
      <c r="I94" s="250"/>
      <c r="J94" s="289"/>
      <c r="K94" s="270" t="s">
        <v>579</v>
      </c>
      <c r="L94" s="271" t="s">
        <v>579</v>
      </c>
      <c r="M94" s="250"/>
      <c r="N94" s="289"/>
      <c r="O94" s="270" t="s">
        <v>579</v>
      </c>
      <c r="P94" s="271" t="s">
        <v>579</v>
      </c>
      <c r="Q94" s="250"/>
      <c r="R94" s="289"/>
      <c r="S94" s="270" t="s">
        <v>579</v>
      </c>
      <c r="T94" s="271" t="s">
        <v>579</v>
      </c>
      <c r="U94" s="250"/>
      <c r="V94" s="289"/>
      <c r="W94" s="270" t="s">
        <v>579</v>
      </c>
      <c r="X94" s="271" t="s">
        <v>579</v>
      </c>
      <c r="Y94" s="250"/>
    </row>
    <row r="95" spans="1:25" ht="13.5" hidden="1" customHeight="1">
      <c r="A95" s="277">
        <f>SUM(D95,H95,L95,P95,T95,X95)</f>
        <v>0</v>
      </c>
      <c r="B95" s="289"/>
      <c r="C95" s="256" t="str">
        <f>IF(D95=0,"","計")</f>
        <v/>
      </c>
      <c r="D95" s="271">
        <f>SUBTOTAL(9,D79:D94)</f>
        <v>0</v>
      </c>
      <c r="E95" s="250">
        <f>SUM(E79:E94)</f>
        <v>0</v>
      </c>
      <c r="F95" s="289"/>
      <c r="G95" s="256" t="str">
        <f>IF(H95=0,"","計")</f>
        <v/>
      </c>
      <c r="H95" s="271">
        <f>SUBTOTAL(9,H79:H94)</f>
        <v>0</v>
      </c>
      <c r="I95" s="250">
        <f>SUM(I79:I94)</f>
        <v>0</v>
      </c>
      <c r="J95" s="289"/>
      <c r="K95" s="256" t="str">
        <f>IF(L95=0,"","計")</f>
        <v/>
      </c>
      <c r="L95" s="271">
        <f>SUBTOTAL(9,L79:L94)</f>
        <v>0</v>
      </c>
      <c r="M95" s="250">
        <f>SUM(M79:M94)</f>
        <v>0</v>
      </c>
      <c r="N95" s="289"/>
      <c r="O95" s="256" t="str">
        <f>IF(P95=0,"","計")</f>
        <v/>
      </c>
      <c r="P95" s="271">
        <f>SUBTOTAL(9,P79:P94)</f>
        <v>0</v>
      </c>
      <c r="Q95" s="250">
        <f>SUM(Q79:Q94)</f>
        <v>0</v>
      </c>
      <c r="R95" s="289"/>
      <c r="S95" s="256" t="str">
        <f>IF(T95=0,"","計")</f>
        <v/>
      </c>
      <c r="T95" s="271">
        <f>SUBTOTAL(9,T79:T94)</f>
        <v>0</v>
      </c>
      <c r="U95" s="250">
        <f>SUM(U79:U94)</f>
        <v>0</v>
      </c>
      <c r="V95" s="289"/>
      <c r="W95" s="256" t="str">
        <f>IF(X95=0,"","計")</f>
        <v/>
      </c>
      <c r="X95" s="271">
        <f>SUBTOTAL(9,X79:X94)</f>
        <v>0</v>
      </c>
      <c r="Y95" s="250">
        <f>SUM(Y79:Y94)</f>
        <v>0</v>
      </c>
    </row>
    <row r="96" spans="1:25" ht="13.5" hidden="1" customHeight="1">
      <c r="A96" s="259"/>
      <c r="B96" s="260"/>
      <c r="C96" s="290"/>
      <c r="D96" s="283"/>
      <c r="E96" s="284"/>
      <c r="F96" s="263"/>
      <c r="G96" s="290"/>
      <c r="H96" s="283"/>
      <c r="I96" s="284"/>
      <c r="J96" s="278"/>
      <c r="K96" s="291"/>
      <c r="L96" s="280"/>
      <c r="M96" s="281"/>
      <c r="N96" s="272"/>
      <c r="O96" s="290"/>
      <c r="P96" s="283"/>
      <c r="Q96" s="284"/>
      <c r="R96" s="263"/>
      <c r="S96" s="290"/>
      <c r="T96" s="283"/>
      <c r="U96" s="284"/>
      <c r="V96" s="278"/>
      <c r="W96" s="279"/>
      <c r="X96" s="280"/>
      <c r="Y96" s="292"/>
    </row>
    <row r="97" spans="1:25" s="286" customFormat="1" ht="13.5" hidden="1" customHeight="1">
      <c r="A97" s="236" t="s">
        <v>552</v>
      </c>
      <c r="B97" s="320"/>
      <c r="C97" s="550"/>
      <c r="D97" s="551"/>
      <c r="E97" s="552"/>
      <c r="F97" s="321"/>
      <c r="G97" s="550"/>
      <c r="H97" s="551"/>
      <c r="I97" s="552"/>
      <c r="J97" s="320"/>
      <c r="K97" s="550"/>
      <c r="L97" s="551"/>
      <c r="M97" s="552"/>
      <c r="N97" s="321"/>
      <c r="O97" s="550"/>
      <c r="P97" s="551"/>
      <c r="Q97" s="552"/>
      <c r="R97" s="321"/>
      <c r="S97" s="550"/>
      <c r="T97" s="551"/>
      <c r="U97" s="552"/>
      <c r="V97" s="322"/>
      <c r="W97" s="323"/>
      <c r="X97" s="324"/>
      <c r="Y97" s="325"/>
    </row>
    <row r="98" spans="1:25" s="286" customFormat="1" ht="13.5" hidden="1" customHeight="1">
      <c r="A98" s="335">
        <v>1</v>
      </c>
      <c r="B98" s="241" t="s">
        <v>580</v>
      </c>
      <c r="C98" s="336" t="s">
        <v>581</v>
      </c>
      <c r="D98" s="243" t="s">
        <v>582</v>
      </c>
      <c r="E98" s="243"/>
      <c r="F98" s="241" t="s">
        <v>580</v>
      </c>
      <c r="G98" s="336" t="s">
        <v>581</v>
      </c>
      <c r="H98" s="243" t="s">
        <v>582</v>
      </c>
      <c r="I98" s="243"/>
      <c r="J98" s="241" t="s">
        <v>580</v>
      </c>
      <c r="K98" s="336" t="s">
        <v>581</v>
      </c>
      <c r="L98" s="243" t="s">
        <v>582</v>
      </c>
      <c r="M98" s="243"/>
      <c r="N98" s="241" t="s">
        <v>580</v>
      </c>
      <c r="O98" s="336" t="s">
        <v>581</v>
      </c>
      <c r="P98" s="243" t="s">
        <v>582</v>
      </c>
      <c r="Q98" s="243"/>
      <c r="R98" s="241" t="s">
        <v>580</v>
      </c>
      <c r="S98" s="336" t="s">
        <v>581</v>
      </c>
      <c r="T98" s="243" t="s">
        <v>582</v>
      </c>
      <c r="U98" s="243"/>
      <c r="V98" s="241" t="s">
        <v>580</v>
      </c>
      <c r="W98" s="336" t="s">
        <v>581</v>
      </c>
      <c r="X98" s="243" t="s">
        <v>582</v>
      </c>
      <c r="Y98" s="245"/>
    </row>
    <row r="99" spans="1:25" ht="13.5" hidden="1" customHeight="1">
      <c r="A99" s="330"/>
      <c r="B99" s="287"/>
      <c r="C99" s="248" t="s">
        <v>579</v>
      </c>
      <c r="D99" s="267" t="s">
        <v>579</v>
      </c>
      <c r="E99" s="250"/>
      <c r="F99" s="287"/>
      <c r="G99" s="248" t="s">
        <v>579</v>
      </c>
      <c r="H99" s="267" t="s">
        <v>579</v>
      </c>
      <c r="I99" s="250"/>
      <c r="J99" s="287"/>
      <c r="K99" s="248" t="s">
        <v>579</v>
      </c>
      <c r="L99" s="267" t="s">
        <v>579</v>
      </c>
      <c r="M99" s="250"/>
      <c r="N99" s="287"/>
      <c r="O99" s="248" t="s">
        <v>579</v>
      </c>
      <c r="P99" s="267" t="s">
        <v>579</v>
      </c>
      <c r="Q99" s="250"/>
      <c r="R99" s="287"/>
      <c r="S99" s="248" t="s">
        <v>579</v>
      </c>
      <c r="T99" s="267" t="s">
        <v>579</v>
      </c>
      <c r="U99" s="250"/>
      <c r="V99" s="287"/>
      <c r="W99" s="248" t="s">
        <v>579</v>
      </c>
      <c r="X99" s="267" t="s">
        <v>579</v>
      </c>
      <c r="Y99" s="250"/>
    </row>
    <row r="100" spans="1:25" ht="13.5" hidden="1" customHeight="1">
      <c r="A100" s="547"/>
      <c r="B100" s="288"/>
      <c r="C100" s="248" t="s">
        <v>579</v>
      </c>
      <c r="D100" s="267" t="s">
        <v>579</v>
      </c>
      <c r="E100" s="250"/>
      <c r="F100" s="288"/>
      <c r="G100" s="248" t="s">
        <v>579</v>
      </c>
      <c r="H100" s="267" t="s">
        <v>579</v>
      </c>
      <c r="I100" s="250"/>
      <c r="J100" s="288"/>
      <c r="K100" s="248" t="s">
        <v>579</v>
      </c>
      <c r="L100" s="267" t="s">
        <v>579</v>
      </c>
      <c r="M100" s="250"/>
      <c r="N100" s="288"/>
      <c r="O100" s="248" t="s">
        <v>579</v>
      </c>
      <c r="P100" s="267" t="s">
        <v>579</v>
      </c>
      <c r="Q100" s="250"/>
      <c r="R100" s="288"/>
      <c r="S100" s="248" t="s">
        <v>579</v>
      </c>
      <c r="T100" s="267" t="s">
        <v>579</v>
      </c>
      <c r="U100" s="250"/>
      <c r="V100" s="288"/>
      <c r="W100" s="248" t="s">
        <v>579</v>
      </c>
      <c r="X100" s="267" t="s">
        <v>579</v>
      </c>
      <c r="Y100" s="250"/>
    </row>
    <row r="101" spans="1:25" ht="13.5" hidden="1" customHeight="1">
      <c r="A101" s="547"/>
      <c r="B101" s="288"/>
      <c r="C101" s="248" t="s">
        <v>579</v>
      </c>
      <c r="D101" s="267" t="s">
        <v>579</v>
      </c>
      <c r="E101" s="250"/>
      <c r="F101" s="288"/>
      <c r="G101" s="248" t="s">
        <v>579</v>
      </c>
      <c r="H101" s="267" t="s">
        <v>579</v>
      </c>
      <c r="I101" s="250"/>
      <c r="J101" s="288"/>
      <c r="K101" s="248" t="s">
        <v>579</v>
      </c>
      <c r="L101" s="267" t="s">
        <v>579</v>
      </c>
      <c r="M101" s="250"/>
      <c r="N101" s="288"/>
      <c r="O101" s="248" t="s">
        <v>579</v>
      </c>
      <c r="P101" s="267" t="s">
        <v>579</v>
      </c>
      <c r="Q101" s="250"/>
      <c r="R101" s="288"/>
      <c r="S101" s="248" t="s">
        <v>579</v>
      </c>
      <c r="T101" s="267" t="s">
        <v>579</v>
      </c>
      <c r="U101" s="250"/>
      <c r="V101" s="288"/>
      <c r="W101" s="248" t="s">
        <v>579</v>
      </c>
      <c r="X101" s="267" t="s">
        <v>579</v>
      </c>
      <c r="Y101" s="250"/>
    </row>
    <row r="102" spans="1:25" ht="13.5" hidden="1" customHeight="1">
      <c r="A102" s="547"/>
      <c r="B102" s="288"/>
      <c r="C102" s="248" t="s">
        <v>579</v>
      </c>
      <c r="D102" s="267" t="s">
        <v>579</v>
      </c>
      <c r="E102" s="250"/>
      <c r="F102" s="288"/>
      <c r="G102" s="248" t="s">
        <v>579</v>
      </c>
      <c r="H102" s="267" t="s">
        <v>579</v>
      </c>
      <c r="I102" s="250"/>
      <c r="J102" s="288"/>
      <c r="K102" s="248" t="s">
        <v>579</v>
      </c>
      <c r="L102" s="267" t="s">
        <v>579</v>
      </c>
      <c r="M102" s="250"/>
      <c r="N102" s="288"/>
      <c r="O102" s="248" t="s">
        <v>579</v>
      </c>
      <c r="P102" s="267" t="s">
        <v>579</v>
      </c>
      <c r="Q102" s="250"/>
      <c r="R102" s="288"/>
      <c r="S102" s="248" t="s">
        <v>579</v>
      </c>
      <c r="T102" s="267" t="s">
        <v>579</v>
      </c>
      <c r="U102" s="250"/>
      <c r="V102" s="288"/>
      <c r="W102" s="248" t="s">
        <v>579</v>
      </c>
      <c r="X102" s="267" t="s">
        <v>579</v>
      </c>
      <c r="Y102" s="250"/>
    </row>
    <row r="103" spans="1:25" ht="13.5" hidden="1" customHeight="1">
      <c r="A103" s="547"/>
      <c r="B103" s="288"/>
      <c r="C103" s="248" t="s">
        <v>579</v>
      </c>
      <c r="D103" s="267" t="s">
        <v>579</v>
      </c>
      <c r="E103" s="250"/>
      <c r="F103" s="288"/>
      <c r="G103" s="248" t="s">
        <v>579</v>
      </c>
      <c r="H103" s="267" t="s">
        <v>579</v>
      </c>
      <c r="I103" s="250"/>
      <c r="J103" s="288"/>
      <c r="K103" s="248" t="s">
        <v>579</v>
      </c>
      <c r="L103" s="267" t="s">
        <v>579</v>
      </c>
      <c r="M103" s="250"/>
      <c r="N103" s="288"/>
      <c r="O103" s="248" t="s">
        <v>579</v>
      </c>
      <c r="P103" s="267" t="s">
        <v>579</v>
      </c>
      <c r="Q103" s="250"/>
      <c r="R103" s="288"/>
      <c r="S103" s="248" t="s">
        <v>579</v>
      </c>
      <c r="T103" s="267" t="s">
        <v>579</v>
      </c>
      <c r="U103" s="250"/>
      <c r="V103" s="288"/>
      <c r="W103" s="248" t="s">
        <v>579</v>
      </c>
      <c r="X103" s="267" t="s">
        <v>579</v>
      </c>
      <c r="Y103" s="250"/>
    </row>
    <row r="104" spans="1:25" ht="13.5" hidden="1" customHeight="1">
      <c r="A104" s="547"/>
      <c r="B104" s="288"/>
      <c r="C104" s="248" t="s">
        <v>579</v>
      </c>
      <c r="D104" s="267" t="s">
        <v>579</v>
      </c>
      <c r="E104" s="250"/>
      <c r="F104" s="288"/>
      <c r="G104" s="248" t="s">
        <v>579</v>
      </c>
      <c r="H104" s="267" t="s">
        <v>579</v>
      </c>
      <c r="I104" s="250"/>
      <c r="J104" s="288"/>
      <c r="K104" s="248" t="s">
        <v>579</v>
      </c>
      <c r="L104" s="267" t="s">
        <v>579</v>
      </c>
      <c r="M104" s="250"/>
      <c r="N104" s="288"/>
      <c r="O104" s="248" t="s">
        <v>579</v>
      </c>
      <c r="P104" s="267" t="s">
        <v>579</v>
      </c>
      <c r="Q104" s="250"/>
      <c r="R104" s="288"/>
      <c r="S104" s="248" t="s">
        <v>579</v>
      </c>
      <c r="T104" s="267" t="s">
        <v>579</v>
      </c>
      <c r="U104" s="250"/>
      <c r="V104" s="288"/>
      <c r="W104" s="248" t="s">
        <v>579</v>
      </c>
      <c r="X104" s="267" t="s">
        <v>579</v>
      </c>
      <c r="Y104" s="250"/>
    </row>
    <row r="105" spans="1:25" ht="13.5" hidden="1" customHeight="1">
      <c r="A105" s="547"/>
      <c r="B105" s="293"/>
      <c r="C105" s="248" t="s">
        <v>579</v>
      </c>
      <c r="D105" s="267" t="s">
        <v>579</v>
      </c>
      <c r="E105" s="250"/>
      <c r="F105" s="293"/>
      <c r="G105" s="248" t="s">
        <v>579</v>
      </c>
      <c r="H105" s="267" t="s">
        <v>579</v>
      </c>
      <c r="I105" s="250"/>
      <c r="J105" s="293"/>
      <c r="K105" s="248" t="s">
        <v>579</v>
      </c>
      <c r="L105" s="267" t="s">
        <v>579</v>
      </c>
      <c r="M105" s="250"/>
      <c r="N105" s="293"/>
      <c r="O105" s="248" t="s">
        <v>579</v>
      </c>
      <c r="P105" s="267" t="s">
        <v>579</v>
      </c>
      <c r="Q105" s="250"/>
      <c r="R105" s="293"/>
      <c r="S105" s="248" t="s">
        <v>579</v>
      </c>
      <c r="T105" s="267" t="s">
        <v>579</v>
      </c>
      <c r="U105" s="250"/>
      <c r="V105" s="293"/>
      <c r="W105" s="248" t="s">
        <v>579</v>
      </c>
      <c r="X105" s="267" t="s">
        <v>579</v>
      </c>
      <c r="Y105" s="250"/>
    </row>
    <row r="106" spans="1:25" s="234" customFormat="1" ht="13.5" hidden="1" customHeight="1">
      <c r="A106" s="547"/>
      <c r="B106" s="293"/>
      <c r="C106" s="248" t="s">
        <v>579</v>
      </c>
      <c r="D106" s="267" t="s">
        <v>579</v>
      </c>
      <c r="E106" s="250"/>
      <c r="F106" s="293"/>
      <c r="G106" s="248" t="s">
        <v>579</v>
      </c>
      <c r="H106" s="267" t="s">
        <v>579</v>
      </c>
      <c r="I106" s="250"/>
      <c r="J106" s="293"/>
      <c r="K106" s="248" t="s">
        <v>579</v>
      </c>
      <c r="L106" s="267" t="s">
        <v>579</v>
      </c>
      <c r="M106" s="250"/>
      <c r="N106" s="293"/>
      <c r="O106" s="248" t="s">
        <v>579</v>
      </c>
      <c r="P106" s="267" t="s">
        <v>579</v>
      </c>
      <c r="Q106" s="250"/>
      <c r="R106" s="293"/>
      <c r="S106" s="248" t="s">
        <v>579</v>
      </c>
      <c r="T106" s="267" t="s">
        <v>579</v>
      </c>
      <c r="U106" s="250"/>
      <c r="V106" s="293"/>
      <c r="W106" s="248" t="s">
        <v>579</v>
      </c>
      <c r="X106" s="267" t="s">
        <v>579</v>
      </c>
      <c r="Y106" s="250"/>
    </row>
    <row r="107" spans="1:25" s="234" customFormat="1" ht="13.5" hidden="1" customHeight="1">
      <c r="A107" s="547"/>
      <c r="B107" s="293"/>
      <c r="C107" s="248" t="s">
        <v>579</v>
      </c>
      <c r="D107" s="267" t="s">
        <v>579</v>
      </c>
      <c r="E107" s="250"/>
      <c r="F107" s="293"/>
      <c r="G107" s="248" t="s">
        <v>579</v>
      </c>
      <c r="H107" s="267" t="s">
        <v>579</v>
      </c>
      <c r="I107" s="250"/>
      <c r="J107" s="293"/>
      <c r="K107" s="248" t="s">
        <v>579</v>
      </c>
      <c r="L107" s="267" t="s">
        <v>579</v>
      </c>
      <c r="M107" s="250"/>
      <c r="N107" s="293"/>
      <c r="O107" s="248" t="s">
        <v>579</v>
      </c>
      <c r="P107" s="267" t="s">
        <v>579</v>
      </c>
      <c r="Q107" s="250"/>
      <c r="R107" s="293"/>
      <c r="S107" s="248" t="s">
        <v>579</v>
      </c>
      <c r="T107" s="267" t="s">
        <v>579</v>
      </c>
      <c r="U107" s="250"/>
      <c r="V107" s="293"/>
      <c r="W107" s="248" t="s">
        <v>579</v>
      </c>
      <c r="X107" s="267" t="s">
        <v>579</v>
      </c>
      <c r="Y107" s="250"/>
    </row>
    <row r="108" spans="1:25" ht="13.5" hidden="1" customHeight="1">
      <c r="A108" s="274"/>
      <c r="B108" s="294"/>
      <c r="C108" s="248" t="s">
        <v>579</v>
      </c>
      <c r="D108" s="267" t="s">
        <v>579</v>
      </c>
      <c r="E108" s="250"/>
      <c r="F108" s="294"/>
      <c r="G108" s="248" t="s">
        <v>579</v>
      </c>
      <c r="H108" s="267" t="s">
        <v>579</v>
      </c>
      <c r="I108" s="250"/>
      <c r="J108" s="294"/>
      <c r="K108" s="248" t="s">
        <v>579</v>
      </c>
      <c r="L108" s="267" t="s">
        <v>579</v>
      </c>
      <c r="M108" s="250"/>
      <c r="N108" s="294"/>
      <c r="O108" s="248" t="s">
        <v>579</v>
      </c>
      <c r="P108" s="267" t="s">
        <v>579</v>
      </c>
      <c r="Q108" s="250"/>
      <c r="R108" s="294"/>
      <c r="S108" s="248" t="s">
        <v>579</v>
      </c>
      <c r="T108" s="267" t="s">
        <v>579</v>
      </c>
      <c r="U108" s="250"/>
      <c r="V108" s="294"/>
      <c r="W108" s="248" t="s">
        <v>579</v>
      </c>
      <c r="X108" s="267" t="s">
        <v>579</v>
      </c>
      <c r="Y108" s="250"/>
    </row>
    <row r="109" spans="1:25" ht="13.5" hidden="1" customHeight="1">
      <c r="A109" s="274"/>
      <c r="B109" s="294"/>
      <c r="C109" s="248" t="s">
        <v>579</v>
      </c>
      <c r="D109" s="267" t="s">
        <v>579</v>
      </c>
      <c r="E109" s="250"/>
      <c r="F109" s="294"/>
      <c r="G109" s="248" t="s">
        <v>579</v>
      </c>
      <c r="H109" s="267" t="s">
        <v>579</v>
      </c>
      <c r="I109" s="250"/>
      <c r="J109" s="294"/>
      <c r="K109" s="248" t="s">
        <v>579</v>
      </c>
      <c r="L109" s="267" t="s">
        <v>579</v>
      </c>
      <c r="M109" s="250"/>
      <c r="N109" s="294"/>
      <c r="O109" s="248" t="s">
        <v>579</v>
      </c>
      <c r="P109" s="267" t="s">
        <v>579</v>
      </c>
      <c r="Q109" s="250"/>
      <c r="R109" s="294"/>
      <c r="S109" s="248" t="s">
        <v>579</v>
      </c>
      <c r="T109" s="267" t="s">
        <v>579</v>
      </c>
      <c r="U109" s="250"/>
      <c r="V109" s="294"/>
      <c r="W109" s="248" t="s">
        <v>579</v>
      </c>
      <c r="X109" s="267" t="s">
        <v>579</v>
      </c>
      <c r="Y109" s="250"/>
    </row>
    <row r="110" spans="1:25" ht="13.5" hidden="1" customHeight="1">
      <c r="A110" s="274"/>
      <c r="B110" s="294"/>
      <c r="C110" s="248" t="s">
        <v>579</v>
      </c>
      <c r="D110" s="267" t="s">
        <v>579</v>
      </c>
      <c r="E110" s="250"/>
      <c r="F110" s="294"/>
      <c r="G110" s="248" t="s">
        <v>579</v>
      </c>
      <c r="H110" s="267" t="s">
        <v>579</v>
      </c>
      <c r="I110" s="250"/>
      <c r="J110" s="294"/>
      <c r="K110" s="248" t="s">
        <v>579</v>
      </c>
      <c r="L110" s="267" t="s">
        <v>579</v>
      </c>
      <c r="M110" s="250"/>
      <c r="N110" s="294"/>
      <c r="O110" s="248" t="s">
        <v>579</v>
      </c>
      <c r="P110" s="267" t="s">
        <v>579</v>
      </c>
      <c r="Q110" s="250"/>
      <c r="R110" s="294"/>
      <c r="S110" s="248" t="s">
        <v>579</v>
      </c>
      <c r="T110" s="267" t="s">
        <v>579</v>
      </c>
      <c r="U110" s="250"/>
      <c r="V110" s="294"/>
      <c r="W110" s="248" t="s">
        <v>579</v>
      </c>
      <c r="X110" s="267" t="s">
        <v>579</v>
      </c>
      <c r="Y110" s="250"/>
    </row>
    <row r="111" spans="1:25" ht="13.5" hidden="1" customHeight="1">
      <c r="A111" s="274"/>
      <c r="B111" s="294"/>
      <c r="C111" s="248" t="s">
        <v>579</v>
      </c>
      <c r="D111" s="267" t="s">
        <v>579</v>
      </c>
      <c r="E111" s="250"/>
      <c r="F111" s="294"/>
      <c r="G111" s="248" t="s">
        <v>579</v>
      </c>
      <c r="H111" s="267" t="s">
        <v>579</v>
      </c>
      <c r="I111" s="250"/>
      <c r="J111" s="294"/>
      <c r="K111" s="248" t="s">
        <v>579</v>
      </c>
      <c r="L111" s="267" t="s">
        <v>579</v>
      </c>
      <c r="M111" s="250"/>
      <c r="N111" s="294"/>
      <c r="O111" s="248" t="s">
        <v>579</v>
      </c>
      <c r="P111" s="267" t="s">
        <v>579</v>
      </c>
      <c r="Q111" s="250"/>
      <c r="R111" s="294"/>
      <c r="S111" s="248" t="s">
        <v>579</v>
      </c>
      <c r="T111" s="267" t="s">
        <v>579</v>
      </c>
      <c r="U111" s="250"/>
      <c r="V111" s="294"/>
      <c r="W111" s="248" t="s">
        <v>579</v>
      </c>
      <c r="X111" s="267" t="s">
        <v>579</v>
      </c>
      <c r="Y111" s="250"/>
    </row>
    <row r="112" spans="1:25" ht="13.5" hidden="1" customHeight="1">
      <c r="A112" s="274"/>
      <c r="B112" s="294"/>
      <c r="C112" s="248" t="s">
        <v>579</v>
      </c>
      <c r="D112" s="267" t="s">
        <v>579</v>
      </c>
      <c r="E112" s="250"/>
      <c r="F112" s="294"/>
      <c r="G112" s="248" t="s">
        <v>579</v>
      </c>
      <c r="H112" s="267" t="s">
        <v>579</v>
      </c>
      <c r="I112" s="250"/>
      <c r="J112" s="294"/>
      <c r="K112" s="248" t="s">
        <v>579</v>
      </c>
      <c r="L112" s="267" t="s">
        <v>579</v>
      </c>
      <c r="M112" s="250"/>
      <c r="N112" s="294"/>
      <c r="O112" s="248" t="s">
        <v>579</v>
      </c>
      <c r="P112" s="267" t="s">
        <v>579</v>
      </c>
      <c r="Q112" s="250"/>
      <c r="R112" s="294"/>
      <c r="S112" s="248" t="s">
        <v>579</v>
      </c>
      <c r="T112" s="267" t="s">
        <v>579</v>
      </c>
      <c r="U112" s="250"/>
      <c r="V112" s="294"/>
      <c r="W112" s="248" t="s">
        <v>579</v>
      </c>
      <c r="X112" s="267" t="s">
        <v>579</v>
      </c>
      <c r="Y112" s="250"/>
    </row>
    <row r="113" spans="1:25" ht="13.5" hidden="1" customHeight="1">
      <c r="A113" s="274"/>
      <c r="B113" s="294"/>
      <c r="C113" s="248" t="s">
        <v>579</v>
      </c>
      <c r="D113" s="267" t="s">
        <v>579</v>
      </c>
      <c r="E113" s="250"/>
      <c r="F113" s="294"/>
      <c r="G113" s="248" t="s">
        <v>579</v>
      </c>
      <c r="H113" s="267" t="s">
        <v>579</v>
      </c>
      <c r="I113" s="250"/>
      <c r="J113" s="294"/>
      <c r="K113" s="248" t="s">
        <v>579</v>
      </c>
      <c r="L113" s="267" t="s">
        <v>579</v>
      </c>
      <c r="M113" s="250"/>
      <c r="N113" s="294"/>
      <c r="O113" s="248" t="s">
        <v>579</v>
      </c>
      <c r="P113" s="267" t="s">
        <v>579</v>
      </c>
      <c r="Q113" s="250"/>
      <c r="R113" s="294"/>
      <c r="S113" s="248" t="s">
        <v>579</v>
      </c>
      <c r="T113" s="267" t="s">
        <v>579</v>
      </c>
      <c r="U113" s="250"/>
      <c r="V113" s="294"/>
      <c r="W113" s="248" t="s">
        <v>579</v>
      </c>
      <c r="X113" s="267" t="s">
        <v>579</v>
      </c>
      <c r="Y113" s="250"/>
    </row>
    <row r="114" spans="1:25" ht="13.5" hidden="1" customHeight="1">
      <c r="A114" s="274"/>
      <c r="B114" s="294"/>
      <c r="C114" s="248" t="s">
        <v>579</v>
      </c>
      <c r="D114" s="267" t="s">
        <v>579</v>
      </c>
      <c r="E114" s="250"/>
      <c r="F114" s="294"/>
      <c r="G114" s="248" t="s">
        <v>579</v>
      </c>
      <c r="H114" s="267" t="s">
        <v>579</v>
      </c>
      <c r="I114" s="250"/>
      <c r="J114" s="294"/>
      <c r="K114" s="248" t="s">
        <v>579</v>
      </c>
      <c r="L114" s="267" t="s">
        <v>579</v>
      </c>
      <c r="M114" s="250"/>
      <c r="N114" s="294"/>
      <c r="O114" s="248" t="s">
        <v>579</v>
      </c>
      <c r="P114" s="267" t="s">
        <v>579</v>
      </c>
      <c r="Q114" s="250"/>
      <c r="R114" s="294"/>
      <c r="S114" s="248" t="s">
        <v>579</v>
      </c>
      <c r="T114" s="267" t="s">
        <v>579</v>
      </c>
      <c r="U114" s="250"/>
      <c r="V114" s="294"/>
      <c r="W114" s="248" t="s">
        <v>579</v>
      </c>
      <c r="X114" s="267" t="s">
        <v>579</v>
      </c>
      <c r="Y114" s="250"/>
    </row>
    <row r="115" spans="1:25" ht="13.5" hidden="1" customHeight="1">
      <c r="A115" s="277">
        <f>SUM(D115,H115,L115,P115,T115,X115)</f>
        <v>0</v>
      </c>
      <c r="B115" s="294"/>
      <c r="C115" s="256" t="str">
        <f>IF(D115=0,"","計")</f>
        <v/>
      </c>
      <c r="D115" s="271">
        <f>SUBTOTAL(9,D99:D114)</f>
        <v>0</v>
      </c>
      <c r="E115" s="250">
        <f>SUM(E99:E114)</f>
        <v>0</v>
      </c>
      <c r="F115" s="294"/>
      <c r="G115" s="256" t="str">
        <f>IF(H115=0,"","計")</f>
        <v/>
      </c>
      <c r="H115" s="271">
        <f>SUBTOTAL(9,H99:H114)</f>
        <v>0</v>
      </c>
      <c r="I115" s="250">
        <f>SUM(I99:I114)</f>
        <v>0</v>
      </c>
      <c r="J115" s="294"/>
      <c r="K115" s="256" t="str">
        <f>IF(L115=0,"","計")</f>
        <v/>
      </c>
      <c r="L115" s="271">
        <f>SUBTOTAL(9,L99:L114)</f>
        <v>0</v>
      </c>
      <c r="M115" s="250">
        <f>SUM(M99:M114)</f>
        <v>0</v>
      </c>
      <c r="N115" s="294"/>
      <c r="O115" s="256" t="str">
        <f>IF(P115=0,"","計")</f>
        <v/>
      </c>
      <c r="P115" s="271">
        <f>SUBTOTAL(9,P99:P114)</f>
        <v>0</v>
      </c>
      <c r="Q115" s="250">
        <f>SUM(Q99:Q114)</f>
        <v>0</v>
      </c>
      <c r="R115" s="294"/>
      <c r="S115" s="256" t="str">
        <f>IF(T115=0,"","計")</f>
        <v/>
      </c>
      <c r="T115" s="271">
        <f>SUBTOTAL(9,T99:T114)</f>
        <v>0</v>
      </c>
      <c r="U115" s="250">
        <f>SUM(U99:U114)</f>
        <v>0</v>
      </c>
      <c r="V115" s="294"/>
      <c r="W115" s="256" t="str">
        <f>IF(X115=0,"","計")</f>
        <v/>
      </c>
      <c r="X115" s="271">
        <f>SUBTOTAL(9,X99:X114)</f>
        <v>0</v>
      </c>
      <c r="Y115" s="250">
        <f>SUM(Y99:Y114)</f>
        <v>0</v>
      </c>
    </row>
    <row r="116" spans="1:25" ht="13.5" hidden="1" customHeight="1">
      <c r="A116" s="295"/>
      <c r="B116" s="296"/>
      <c r="C116" s="297"/>
      <c r="D116" s="298"/>
      <c r="E116" s="299"/>
      <c r="F116" s="300"/>
      <c r="G116" s="297"/>
      <c r="H116" s="298"/>
      <c r="I116" s="299"/>
      <c r="J116" s="300"/>
      <c r="K116" s="297"/>
      <c r="L116" s="298"/>
      <c r="M116" s="299"/>
      <c r="N116" s="300"/>
      <c r="O116" s="297"/>
      <c r="P116" s="301"/>
      <c r="Q116" s="302"/>
      <c r="R116" s="300"/>
      <c r="S116" s="297"/>
      <c r="T116" s="298"/>
      <c r="U116" s="299"/>
      <c r="V116" s="300"/>
      <c r="W116" s="297"/>
      <c r="X116" s="298"/>
      <c r="Y116" s="303"/>
    </row>
    <row r="117" spans="1:25" ht="13.5" customHeight="1">
      <c r="A117" s="546" t="s">
        <v>603</v>
      </c>
      <c r="B117" s="509"/>
      <c r="C117" s="510"/>
      <c r="D117" s="510"/>
      <c r="E117" s="511"/>
      <c r="F117" s="509"/>
      <c r="G117" s="510"/>
      <c r="H117" s="510"/>
      <c r="I117" s="511"/>
      <c r="J117" s="509"/>
      <c r="K117" s="510"/>
      <c r="L117" s="510"/>
      <c r="M117" s="511"/>
      <c r="N117" s="509"/>
      <c r="O117" s="510"/>
      <c r="P117" s="510"/>
      <c r="Q117" s="511"/>
      <c r="R117" s="509"/>
      <c r="S117" s="510"/>
      <c r="T117" s="510"/>
      <c r="U117" s="511"/>
      <c r="V117" s="509"/>
      <c r="W117" s="510"/>
      <c r="X117" s="510"/>
      <c r="Y117" s="511"/>
    </row>
    <row r="118" spans="1:25" ht="13.5" customHeight="1">
      <c r="A118" s="547"/>
      <c r="B118" s="512"/>
      <c r="C118" s="513"/>
      <c r="D118" s="513"/>
      <c r="E118" s="514"/>
      <c r="F118" s="512"/>
      <c r="G118" s="513"/>
      <c r="H118" s="513"/>
      <c r="I118" s="514"/>
      <c r="J118" s="512"/>
      <c r="K118" s="513"/>
      <c r="L118" s="513"/>
      <c r="M118" s="514"/>
      <c r="N118" s="512"/>
      <c r="O118" s="513"/>
      <c r="P118" s="513"/>
      <c r="Q118" s="514"/>
      <c r="R118" s="512"/>
      <c r="S118" s="513"/>
      <c r="T118" s="513"/>
      <c r="U118" s="514"/>
      <c r="V118" s="512"/>
      <c r="W118" s="513"/>
      <c r="X118" s="513"/>
      <c r="Y118" s="514"/>
    </row>
    <row r="119" spans="1:25" ht="13.5" customHeight="1">
      <c r="A119" s="547"/>
      <c r="B119" s="512"/>
      <c r="C119" s="513"/>
      <c r="D119" s="513"/>
      <c r="E119" s="514"/>
      <c r="F119" s="512"/>
      <c r="G119" s="513"/>
      <c r="H119" s="513"/>
      <c r="I119" s="514"/>
      <c r="J119" s="512"/>
      <c r="K119" s="513"/>
      <c r="L119" s="513"/>
      <c r="M119" s="514"/>
      <c r="N119" s="512"/>
      <c r="O119" s="513"/>
      <c r="P119" s="513"/>
      <c r="Q119" s="514"/>
      <c r="R119" s="512"/>
      <c r="S119" s="513"/>
      <c r="T119" s="513"/>
      <c r="U119" s="514"/>
      <c r="V119" s="512"/>
      <c r="W119" s="513"/>
      <c r="X119" s="513"/>
      <c r="Y119" s="514"/>
    </row>
    <row r="120" spans="1:25" ht="13.5" customHeight="1">
      <c r="A120" s="547"/>
      <c r="B120" s="512"/>
      <c r="C120" s="513"/>
      <c r="D120" s="513"/>
      <c r="E120" s="514"/>
      <c r="F120" s="512"/>
      <c r="G120" s="513"/>
      <c r="H120" s="513"/>
      <c r="I120" s="514"/>
      <c r="J120" s="512"/>
      <c r="K120" s="513"/>
      <c r="L120" s="513"/>
      <c r="M120" s="514"/>
      <c r="N120" s="512"/>
      <c r="O120" s="513"/>
      <c r="P120" s="513"/>
      <c r="Q120" s="514"/>
      <c r="R120" s="512"/>
      <c r="S120" s="513"/>
      <c r="T120" s="513"/>
      <c r="U120" s="514"/>
      <c r="V120" s="512"/>
      <c r="W120" s="513"/>
      <c r="X120" s="513"/>
      <c r="Y120" s="514"/>
    </row>
    <row r="121" spans="1:25" ht="13.5" customHeight="1">
      <c r="A121" s="547"/>
      <c r="B121" s="512"/>
      <c r="C121" s="513"/>
      <c r="D121" s="513"/>
      <c r="E121" s="514"/>
      <c r="F121" s="512"/>
      <c r="G121" s="513"/>
      <c r="H121" s="513"/>
      <c r="I121" s="514"/>
      <c r="J121" s="512"/>
      <c r="K121" s="513"/>
      <c r="L121" s="513"/>
      <c r="M121" s="514"/>
      <c r="N121" s="512"/>
      <c r="O121" s="513"/>
      <c r="P121" s="513"/>
      <c r="Q121" s="514"/>
      <c r="R121" s="512"/>
      <c r="S121" s="513"/>
      <c r="T121" s="513"/>
      <c r="U121" s="514"/>
      <c r="V121" s="512"/>
      <c r="W121" s="513"/>
      <c r="X121" s="513"/>
      <c r="Y121" s="514"/>
    </row>
    <row r="122" spans="1:25" ht="13.5" customHeight="1">
      <c r="A122" s="547"/>
      <c r="B122" s="512"/>
      <c r="C122" s="513"/>
      <c r="D122" s="513"/>
      <c r="E122" s="514"/>
      <c r="F122" s="512"/>
      <c r="G122" s="513"/>
      <c r="H122" s="513"/>
      <c r="I122" s="514"/>
      <c r="J122" s="512"/>
      <c r="K122" s="513"/>
      <c r="L122" s="513"/>
      <c r="M122" s="514"/>
      <c r="N122" s="512"/>
      <c r="O122" s="513"/>
      <c r="P122" s="513"/>
      <c r="Q122" s="514"/>
      <c r="R122" s="512"/>
      <c r="S122" s="513"/>
      <c r="T122" s="513"/>
      <c r="U122" s="514"/>
      <c r="V122" s="512"/>
      <c r="W122" s="513"/>
      <c r="X122" s="513"/>
      <c r="Y122" s="514"/>
    </row>
    <row r="123" spans="1:25" ht="13.5" customHeight="1">
      <c r="A123" s="547"/>
      <c r="B123" s="512"/>
      <c r="C123" s="513"/>
      <c r="D123" s="513"/>
      <c r="E123" s="514"/>
      <c r="F123" s="512"/>
      <c r="G123" s="513"/>
      <c r="H123" s="513"/>
      <c r="I123" s="514"/>
      <c r="J123" s="512"/>
      <c r="K123" s="513"/>
      <c r="L123" s="513"/>
      <c r="M123" s="514"/>
      <c r="N123" s="512"/>
      <c r="O123" s="513"/>
      <c r="P123" s="513"/>
      <c r="Q123" s="514"/>
      <c r="R123" s="512"/>
      <c r="S123" s="513"/>
      <c r="T123" s="513"/>
      <c r="U123" s="514"/>
      <c r="V123" s="512"/>
      <c r="W123" s="513"/>
      <c r="X123" s="513"/>
      <c r="Y123" s="514"/>
    </row>
    <row r="124" spans="1:25" ht="13.5" customHeight="1">
      <c r="A124" s="547"/>
      <c r="B124" s="512"/>
      <c r="C124" s="513"/>
      <c r="D124" s="513"/>
      <c r="E124" s="514"/>
      <c r="F124" s="512"/>
      <c r="G124" s="513"/>
      <c r="H124" s="513"/>
      <c r="I124" s="514"/>
      <c r="J124" s="512"/>
      <c r="K124" s="513"/>
      <c r="L124" s="513"/>
      <c r="M124" s="514"/>
      <c r="N124" s="512"/>
      <c r="O124" s="513"/>
      <c r="P124" s="513"/>
      <c r="Q124" s="514"/>
      <c r="R124" s="512"/>
      <c r="S124" s="513"/>
      <c r="T124" s="513"/>
      <c r="U124" s="514"/>
      <c r="V124" s="512"/>
      <c r="W124" s="513"/>
      <c r="X124" s="513"/>
      <c r="Y124" s="514"/>
    </row>
    <row r="125" spans="1:25" ht="13.5" customHeight="1">
      <c r="A125" s="304"/>
      <c r="B125" s="512"/>
      <c r="C125" s="513"/>
      <c r="D125" s="513"/>
      <c r="E125" s="514"/>
      <c r="F125" s="512"/>
      <c r="G125" s="513"/>
      <c r="H125" s="513"/>
      <c r="I125" s="514"/>
      <c r="J125" s="512"/>
      <c r="K125" s="513"/>
      <c r="L125" s="513"/>
      <c r="M125" s="514"/>
      <c r="N125" s="512"/>
      <c r="O125" s="513"/>
      <c r="P125" s="513"/>
      <c r="Q125" s="514"/>
      <c r="R125" s="512"/>
      <c r="S125" s="513"/>
      <c r="T125" s="513"/>
      <c r="U125" s="514"/>
      <c r="V125" s="512"/>
      <c r="W125" s="513"/>
      <c r="X125" s="513"/>
      <c r="Y125" s="514"/>
    </row>
    <row r="126" spans="1:25" ht="13.5" customHeight="1">
      <c r="A126" s="304"/>
      <c r="B126" s="512"/>
      <c r="C126" s="513"/>
      <c r="D126" s="513"/>
      <c r="E126" s="514"/>
      <c r="F126" s="512"/>
      <c r="G126" s="513"/>
      <c r="H126" s="513"/>
      <c r="I126" s="514"/>
      <c r="J126" s="512"/>
      <c r="K126" s="513"/>
      <c r="L126" s="513"/>
      <c r="M126" s="514"/>
      <c r="N126" s="512"/>
      <c r="O126" s="513"/>
      <c r="P126" s="513"/>
      <c r="Q126" s="514"/>
      <c r="R126" s="512"/>
      <c r="S126" s="513"/>
      <c r="T126" s="513"/>
      <c r="U126" s="514"/>
      <c r="V126" s="512"/>
      <c r="W126" s="513"/>
      <c r="X126" s="513"/>
      <c r="Y126" s="514"/>
    </row>
    <row r="127" spans="1:25" ht="13.5" customHeight="1">
      <c r="A127" s="304"/>
      <c r="B127" s="512"/>
      <c r="C127" s="513"/>
      <c r="D127" s="513"/>
      <c r="E127" s="514"/>
      <c r="F127" s="512"/>
      <c r="G127" s="513"/>
      <c r="H127" s="513"/>
      <c r="I127" s="514"/>
      <c r="J127" s="512"/>
      <c r="K127" s="513"/>
      <c r="L127" s="513"/>
      <c r="M127" s="514"/>
      <c r="N127" s="512"/>
      <c r="O127" s="513"/>
      <c r="P127" s="513"/>
      <c r="Q127" s="514"/>
      <c r="R127" s="512"/>
      <c r="S127" s="513"/>
      <c r="T127" s="513"/>
      <c r="U127" s="514"/>
      <c r="V127" s="512"/>
      <c r="W127" s="513"/>
      <c r="X127" s="513"/>
      <c r="Y127" s="514"/>
    </row>
    <row r="128" spans="1:25" ht="13.5" customHeight="1">
      <c r="A128" s="304"/>
      <c r="B128" s="512"/>
      <c r="C128" s="513"/>
      <c r="D128" s="513"/>
      <c r="E128" s="514"/>
      <c r="F128" s="512"/>
      <c r="G128" s="513"/>
      <c r="H128" s="513"/>
      <c r="I128" s="514"/>
      <c r="J128" s="512"/>
      <c r="K128" s="513"/>
      <c r="L128" s="513"/>
      <c r="M128" s="514"/>
      <c r="N128" s="512"/>
      <c r="O128" s="513"/>
      <c r="P128" s="513"/>
      <c r="Q128" s="514"/>
      <c r="R128" s="512"/>
      <c r="S128" s="513"/>
      <c r="T128" s="513"/>
      <c r="U128" s="514"/>
      <c r="V128" s="512"/>
      <c r="W128" s="513"/>
      <c r="X128" s="513"/>
      <c r="Y128" s="514"/>
    </row>
    <row r="129" spans="1:25" ht="13.5" hidden="1" customHeight="1">
      <c r="A129" s="304"/>
      <c r="B129" s="512"/>
      <c r="C129" s="513"/>
      <c r="D129" s="513"/>
      <c r="E129" s="514"/>
      <c r="F129" s="512"/>
      <c r="G129" s="513"/>
      <c r="H129" s="513"/>
      <c r="I129" s="514"/>
      <c r="J129" s="512"/>
      <c r="K129" s="513"/>
      <c r="L129" s="513"/>
      <c r="M129" s="514"/>
      <c r="N129" s="512"/>
      <c r="O129" s="513"/>
      <c r="P129" s="513"/>
      <c r="Q129" s="514"/>
      <c r="R129" s="512"/>
      <c r="S129" s="513"/>
      <c r="T129" s="513"/>
      <c r="U129" s="514"/>
      <c r="V129" s="512"/>
      <c r="W129" s="513"/>
      <c r="X129" s="513"/>
      <c r="Y129" s="514"/>
    </row>
    <row r="130" spans="1:25" ht="13.5" hidden="1" customHeight="1">
      <c r="A130" s="304"/>
      <c r="B130" s="512"/>
      <c r="C130" s="513"/>
      <c r="D130" s="513"/>
      <c r="E130" s="514"/>
      <c r="F130" s="512"/>
      <c r="G130" s="513"/>
      <c r="H130" s="513"/>
      <c r="I130" s="514"/>
      <c r="J130" s="512"/>
      <c r="K130" s="513"/>
      <c r="L130" s="513"/>
      <c r="M130" s="514"/>
      <c r="N130" s="512"/>
      <c r="O130" s="513"/>
      <c r="P130" s="513"/>
      <c r="Q130" s="514"/>
      <c r="R130" s="512"/>
      <c r="S130" s="513"/>
      <c r="T130" s="513"/>
      <c r="U130" s="514"/>
      <c r="V130" s="512"/>
      <c r="W130" s="513"/>
      <c r="X130" s="513"/>
      <c r="Y130" s="514"/>
    </row>
    <row r="131" spans="1:25" ht="13.5" hidden="1" customHeight="1">
      <c r="A131" s="304"/>
      <c r="B131" s="512"/>
      <c r="C131" s="513"/>
      <c r="D131" s="513"/>
      <c r="E131" s="514"/>
      <c r="F131" s="512"/>
      <c r="G131" s="513"/>
      <c r="H131" s="513"/>
      <c r="I131" s="514"/>
      <c r="J131" s="512"/>
      <c r="K131" s="513"/>
      <c r="L131" s="513"/>
      <c r="M131" s="514"/>
      <c r="N131" s="512"/>
      <c r="O131" s="513"/>
      <c r="P131" s="513"/>
      <c r="Q131" s="514"/>
      <c r="R131" s="512"/>
      <c r="S131" s="513"/>
      <c r="T131" s="513"/>
      <c r="U131" s="514"/>
      <c r="V131" s="512"/>
      <c r="W131" s="513"/>
      <c r="X131" s="513"/>
      <c r="Y131" s="514"/>
    </row>
    <row r="132" spans="1:25" ht="13.5" hidden="1" customHeight="1">
      <c r="A132" s="304"/>
      <c r="B132" s="512"/>
      <c r="C132" s="513"/>
      <c r="D132" s="513"/>
      <c r="E132" s="514"/>
      <c r="F132" s="512"/>
      <c r="G132" s="513"/>
      <c r="H132" s="513"/>
      <c r="I132" s="514"/>
      <c r="J132" s="512"/>
      <c r="K132" s="513"/>
      <c r="L132" s="513"/>
      <c r="M132" s="514"/>
      <c r="N132" s="512"/>
      <c r="O132" s="513"/>
      <c r="P132" s="513"/>
      <c r="Q132" s="514"/>
      <c r="R132" s="512"/>
      <c r="S132" s="513"/>
      <c r="T132" s="513"/>
      <c r="U132" s="514"/>
      <c r="V132" s="512"/>
      <c r="W132" s="513"/>
      <c r="X132" s="513"/>
      <c r="Y132" s="514"/>
    </row>
    <row r="133" spans="1:25" ht="13.5" hidden="1" customHeight="1">
      <c r="A133" s="304"/>
      <c r="B133" s="512"/>
      <c r="C133" s="513"/>
      <c r="D133" s="513"/>
      <c r="E133" s="514"/>
      <c r="F133" s="512"/>
      <c r="G133" s="513"/>
      <c r="H133" s="513"/>
      <c r="I133" s="514"/>
      <c r="J133" s="512"/>
      <c r="K133" s="513"/>
      <c r="L133" s="513"/>
      <c r="M133" s="514"/>
      <c r="N133" s="512"/>
      <c r="O133" s="513"/>
      <c r="P133" s="513"/>
      <c r="Q133" s="514"/>
      <c r="R133" s="512"/>
      <c r="S133" s="513"/>
      <c r="T133" s="513"/>
      <c r="U133" s="514"/>
      <c r="V133" s="512"/>
      <c r="W133" s="513"/>
      <c r="X133" s="513"/>
      <c r="Y133" s="514"/>
    </row>
    <row r="134" spans="1:25" ht="13.5" customHeight="1">
      <c r="A134" s="331">
        <f>SUBTOTAL(9,A45,A75,A95,A115)</f>
        <v>51090</v>
      </c>
      <c r="B134" s="515"/>
      <c r="C134" s="516"/>
      <c r="D134" s="516"/>
      <c r="E134" s="517"/>
      <c r="F134" s="515"/>
      <c r="G134" s="516"/>
      <c r="H134" s="516"/>
      <c r="I134" s="517"/>
      <c r="J134" s="515"/>
      <c r="K134" s="516"/>
      <c r="L134" s="516"/>
      <c r="M134" s="517"/>
      <c r="N134" s="515"/>
      <c r="O134" s="516"/>
      <c r="P134" s="516"/>
      <c r="Q134" s="517"/>
      <c r="R134" s="515"/>
      <c r="S134" s="516"/>
      <c r="T134" s="516"/>
      <c r="U134" s="517"/>
      <c r="V134" s="515"/>
      <c r="W134" s="516"/>
      <c r="X134" s="516"/>
      <c r="Y134" s="517"/>
    </row>
    <row r="135" spans="1:25" ht="13.5" customHeight="1">
      <c r="A135" s="306" t="s">
        <v>604</v>
      </c>
      <c r="B135" s="553">
        <f>SUM(E45,E75,E95,E115)</f>
        <v>0</v>
      </c>
      <c r="C135" s="554"/>
      <c r="D135" s="554"/>
      <c r="E135" s="555"/>
      <c r="F135" s="553">
        <f>SUM(I45,I75,I95,I115)</f>
        <v>0</v>
      </c>
      <c r="G135" s="554"/>
      <c r="H135" s="554"/>
      <c r="I135" s="555"/>
      <c r="J135" s="553">
        <f>SUM(M45,M75,M95,M115)</f>
        <v>0</v>
      </c>
      <c r="K135" s="554"/>
      <c r="L135" s="554"/>
      <c r="M135" s="555"/>
      <c r="N135" s="553">
        <f>SUM(Q45,Q75,Q95,Q115)</f>
        <v>0</v>
      </c>
      <c r="O135" s="554"/>
      <c r="P135" s="554"/>
      <c r="Q135" s="555"/>
      <c r="R135" s="553">
        <f>SUM(U45,U75,U95,U115)</f>
        <v>0</v>
      </c>
      <c r="S135" s="554"/>
      <c r="T135" s="554"/>
      <c r="U135" s="555"/>
      <c r="V135" s="553">
        <f>SUM(Y45,Y75,Y95,Y115)</f>
        <v>0</v>
      </c>
      <c r="W135" s="554"/>
      <c r="X135" s="554"/>
      <c r="Y135" s="555"/>
    </row>
    <row r="136" spans="1:25" ht="13.5" customHeight="1">
      <c r="A136" s="332" t="s">
        <v>2054</v>
      </c>
      <c r="V136" s="533">
        <f>MOKUJI!B12</f>
        <v>46174</v>
      </c>
      <c r="W136" s="534"/>
      <c r="X136" s="534"/>
      <c r="Y136" s="534"/>
    </row>
    <row r="150" spans="2:25" s="234" customFormat="1" ht="13.5" customHeight="1">
      <c r="B150" s="307" t="str">
        <f>IF(C4="","","検索")</f>
        <v>検索</v>
      </c>
      <c r="C150" s="308"/>
      <c r="D150" s="308"/>
      <c r="E150" s="308"/>
      <c r="F150" s="307" t="str">
        <f>IF(G4="","","検索")</f>
        <v>検索</v>
      </c>
      <c r="G150" s="308"/>
      <c r="H150" s="308"/>
      <c r="I150" s="308"/>
      <c r="J150" s="307" t="str">
        <f>IF(K4="","","検索")</f>
        <v>検索</v>
      </c>
      <c r="K150" s="308"/>
      <c r="L150" s="308"/>
      <c r="M150" s="308"/>
      <c r="N150" s="307" t="str">
        <f>IF(O4="","","検索")</f>
        <v>検索</v>
      </c>
      <c r="O150" s="308"/>
      <c r="P150" s="308"/>
      <c r="Q150" s="308"/>
      <c r="R150" s="307" t="str">
        <f>IF(S4="","","検索")</f>
        <v/>
      </c>
      <c r="S150" s="308"/>
      <c r="T150" s="308"/>
      <c r="U150" s="308"/>
      <c r="V150" s="307" t="str">
        <f>IF(W4="","","検索")</f>
        <v/>
      </c>
      <c r="W150" s="308"/>
      <c r="X150" s="308"/>
      <c r="Y150" s="308"/>
    </row>
    <row r="151" spans="2:25" s="234" customFormat="1" ht="13.5" customHeight="1">
      <c r="B151" s="309" t="str">
        <f>IF(C4="","",CONCATENATE($A7,C4))</f>
        <v>札幌市白石区読売</v>
      </c>
      <c r="C151" s="310"/>
      <c r="D151" s="310"/>
      <c r="E151" s="310"/>
      <c r="F151" s="309" t="str">
        <f>IF(G4="","",CONCATENATE($A7,G4))</f>
        <v>札幌市白石区朝日</v>
      </c>
      <c r="G151" s="310"/>
      <c r="H151" s="310"/>
      <c r="I151" s="310"/>
      <c r="J151" s="309" t="str">
        <f>IF(K4="","",CONCATENATE($A7,K4))</f>
        <v>札幌市白石区毎日</v>
      </c>
      <c r="K151" s="310"/>
      <c r="L151" s="310"/>
      <c r="M151" s="310"/>
      <c r="N151" s="309" t="str">
        <f>IF(O4="","",CONCATENATE($A7,O4))</f>
        <v>札幌市白石区北海道</v>
      </c>
      <c r="O151" s="310"/>
      <c r="P151" s="310"/>
      <c r="Q151" s="310"/>
      <c r="R151" s="309" t="str">
        <f>IF(S4="","",CONCATENATE($A7,S4))</f>
        <v/>
      </c>
      <c r="S151" s="310"/>
      <c r="T151" s="310"/>
      <c r="U151" s="310"/>
      <c r="V151" s="309" t="str">
        <f>IF(W4="","",CONCATENATE($A7,W4))</f>
        <v/>
      </c>
      <c r="W151" s="310"/>
      <c r="X151" s="311"/>
      <c r="Y151" s="311"/>
    </row>
    <row r="152" spans="2:25" ht="13.5" customHeight="1">
      <c r="B152" s="307" t="str">
        <f>IF(C47="","","検索")</f>
        <v>検索</v>
      </c>
      <c r="C152" s="308"/>
      <c r="D152" s="308"/>
      <c r="E152" s="308"/>
      <c r="F152" s="307" t="str">
        <f>IF(G47="","","検索")</f>
        <v>検索</v>
      </c>
      <c r="G152" s="308"/>
      <c r="H152" s="308"/>
      <c r="I152" s="308"/>
      <c r="J152" s="307" t="str">
        <f>IF(K47="","","検索")</f>
        <v>検索</v>
      </c>
      <c r="K152" s="308"/>
      <c r="L152" s="308"/>
      <c r="M152" s="308"/>
      <c r="N152" s="307" t="str">
        <f>IF(O47="","","検索")</f>
        <v>検索</v>
      </c>
      <c r="O152" s="308"/>
      <c r="P152" s="308"/>
      <c r="Q152" s="308"/>
      <c r="R152" s="307" t="str">
        <f>IF(S47="","","検索")</f>
        <v/>
      </c>
      <c r="S152" s="308"/>
      <c r="T152" s="308"/>
      <c r="U152" s="308"/>
      <c r="V152" s="307" t="str">
        <f>IF(W47="","","検索")</f>
        <v/>
      </c>
      <c r="W152" s="308"/>
      <c r="X152" s="308"/>
      <c r="Y152" s="308"/>
    </row>
    <row r="153" spans="2:25" ht="13.5" customHeight="1">
      <c r="B153" s="312" t="str">
        <f>IF(C47="","",CONCATENATE($A50,C47))</f>
        <v>札幌市厚別区読売</v>
      </c>
      <c r="C153" s="313"/>
      <c r="D153" s="313"/>
      <c r="E153" s="313"/>
      <c r="F153" s="312" t="str">
        <f>IF(G47="","",CONCATENATE($A50,G47))</f>
        <v>札幌市厚別区朝日</v>
      </c>
      <c r="G153" s="313"/>
      <c r="H153" s="313"/>
      <c r="I153" s="313"/>
      <c r="J153" s="312" t="str">
        <f>IF(K47="","",CONCATENATE($A50,K47))</f>
        <v>札幌市厚別区毎日</v>
      </c>
      <c r="K153" s="313"/>
      <c r="L153" s="313"/>
      <c r="M153" s="313"/>
      <c r="N153" s="312" t="str">
        <f>IF(O47="","",CONCATENATE($A50,O47))</f>
        <v>札幌市厚別区北海道</v>
      </c>
      <c r="O153" s="313"/>
      <c r="P153" s="313"/>
      <c r="Q153" s="313"/>
      <c r="R153" s="312" t="str">
        <f>IF(S47="","",CONCATENATE($A50,S47))</f>
        <v/>
      </c>
      <c r="S153" s="313"/>
      <c r="T153" s="313"/>
      <c r="U153" s="313"/>
      <c r="V153" s="312" t="str">
        <f>IF(W47="","",CONCATENATE($A50,W47))</f>
        <v/>
      </c>
      <c r="W153" s="313"/>
      <c r="X153" s="314"/>
      <c r="Y153" s="314"/>
    </row>
    <row r="154" spans="2:25" ht="13.5" customHeight="1">
      <c r="B154" s="307" t="str">
        <f>IF(C77="","","検索")</f>
        <v/>
      </c>
      <c r="C154" s="308"/>
      <c r="D154" s="308"/>
      <c r="E154" s="308"/>
      <c r="F154" s="307" t="str">
        <f>IF(G77="","","検索")</f>
        <v/>
      </c>
      <c r="G154" s="308"/>
      <c r="H154" s="308"/>
      <c r="I154" s="308"/>
      <c r="J154" s="307" t="str">
        <f>IF(K77="","","検索")</f>
        <v/>
      </c>
      <c r="K154" s="308"/>
      <c r="L154" s="308"/>
      <c r="M154" s="308"/>
      <c r="N154" s="307" t="str">
        <f>IF(O77="","","検索")</f>
        <v/>
      </c>
      <c r="O154" s="308"/>
      <c r="P154" s="308"/>
      <c r="Q154" s="308"/>
      <c r="R154" s="307" t="str">
        <f>IF(S77="","","検索")</f>
        <v/>
      </c>
      <c r="S154" s="308"/>
      <c r="T154" s="308"/>
      <c r="U154" s="308"/>
      <c r="V154" s="307" t="str">
        <f>IF(W77="","","検索")</f>
        <v/>
      </c>
      <c r="W154" s="308"/>
      <c r="X154" s="308"/>
      <c r="Y154" s="308"/>
    </row>
    <row r="155" spans="2:25" ht="13.5" customHeight="1">
      <c r="B155" s="312" t="str">
        <f>IF(C77="","",CONCATENATE($A80,C77))</f>
        <v/>
      </c>
      <c r="C155" s="313"/>
      <c r="D155" s="313"/>
      <c r="E155" s="313"/>
      <c r="F155" s="312" t="str">
        <f>IF(G77="","",CONCATENATE($A80,G77))</f>
        <v/>
      </c>
      <c r="G155" s="313"/>
      <c r="H155" s="313"/>
      <c r="I155" s="313"/>
      <c r="J155" s="312" t="str">
        <f>IF(K77="","",CONCATENATE($A80,K77))</f>
        <v/>
      </c>
      <c r="K155" s="313"/>
      <c r="L155" s="313"/>
      <c r="M155" s="313"/>
      <c r="N155" s="312" t="str">
        <f>IF(O77="","",CONCATENATE($A80,O77))</f>
        <v/>
      </c>
      <c r="O155" s="313"/>
      <c r="P155" s="313"/>
      <c r="Q155" s="313"/>
      <c r="R155" s="312" t="str">
        <f>IF(S77="","",CONCATENATE($A80,S77))</f>
        <v/>
      </c>
      <c r="S155" s="313"/>
      <c r="T155" s="313"/>
      <c r="U155" s="313"/>
      <c r="V155" s="312" t="str">
        <f>IF(W77="","",CONCATENATE($A80,W77))</f>
        <v/>
      </c>
      <c r="W155" s="313"/>
      <c r="X155" s="314"/>
      <c r="Y155" s="314"/>
    </row>
    <row r="156" spans="2:25" ht="13.5" customHeight="1">
      <c r="B156" s="307" t="str">
        <f>IF(C97="","","検索")</f>
        <v/>
      </c>
      <c r="C156" s="308"/>
      <c r="D156" s="308"/>
      <c r="E156" s="308"/>
      <c r="F156" s="307" t="str">
        <f>IF(G97="","","検索")</f>
        <v/>
      </c>
      <c r="G156" s="308"/>
      <c r="H156" s="308"/>
      <c r="I156" s="308"/>
      <c r="J156" s="307" t="str">
        <f>IF(K97="","","検索")</f>
        <v/>
      </c>
      <c r="K156" s="308"/>
      <c r="L156" s="308"/>
      <c r="M156" s="308"/>
      <c r="N156" s="307" t="str">
        <f>IF(O97="","","検索")</f>
        <v/>
      </c>
      <c r="O156" s="308"/>
      <c r="P156" s="308"/>
      <c r="Q156" s="308"/>
      <c r="R156" s="307" t="str">
        <f>IF(S97="","","検索")</f>
        <v/>
      </c>
      <c r="S156" s="308"/>
      <c r="T156" s="308"/>
      <c r="U156" s="308"/>
      <c r="V156" s="307" t="str">
        <f>IF(W97="","","検索")</f>
        <v/>
      </c>
      <c r="W156" s="308"/>
      <c r="X156" s="308"/>
      <c r="Y156" s="308"/>
    </row>
    <row r="157" spans="2:25" ht="13.5" customHeight="1">
      <c r="B157" s="312" t="str">
        <f>IF(C97="","",CONCATENATE($A100,C97))</f>
        <v/>
      </c>
      <c r="C157" s="313"/>
      <c r="D157" s="313"/>
      <c r="E157" s="313"/>
      <c r="F157" s="312" t="str">
        <f>IF(G97="","",CONCATENATE($A100,G97))</f>
        <v/>
      </c>
      <c r="G157" s="313"/>
      <c r="H157" s="313"/>
      <c r="I157" s="313"/>
      <c r="J157" s="312" t="str">
        <f>IF(K97="","",CONCATENATE($A100,K97))</f>
        <v/>
      </c>
      <c r="K157" s="313"/>
      <c r="L157" s="313"/>
      <c r="M157" s="313"/>
      <c r="N157" s="312" t="str">
        <f>IF(O97="","",CONCATENATE($A100,O97))</f>
        <v/>
      </c>
      <c r="O157" s="313"/>
      <c r="P157" s="313"/>
      <c r="Q157" s="313"/>
      <c r="R157" s="312" t="str">
        <f>IF(S97="","",CONCATENATE($A100,S97))</f>
        <v/>
      </c>
      <c r="S157" s="313"/>
      <c r="T157" s="313"/>
      <c r="U157" s="313"/>
      <c r="V157" s="312" t="str">
        <f>IF(W97="","",CONCATENATE($A100,W97))</f>
        <v/>
      </c>
      <c r="W157" s="313"/>
      <c r="X157" s="314"/>
      <c r="Y157" s="314"/>
    </row>
  </sheetData>
  <sheetProtection sheet="1" selectLockedCells="1"/>
  <mergeCells count="55">
    <mergeCell ref="V136:Y136"/>
    <mergeCell ref="A80:A87"/>
    <mergeCell ref="A100:A107"/>
    <mergeCell ref="J135:M135"/>
    <mergeCell ref="N135:Q135"/>
    <mergeCell ref="R135:U135"/>
    <mergeCell ref="V135:Y135"/>
    <mergeCell ref="A117:A124"/>
    <mergeCell ref="B135:E135"/>
    <mergeCell ref="F135:I135"/>
    <mergeCell ref="F117:I134"/>
    <mergeCell ref="B117:E134"/>
    <mergeCell ref="V117:Y134"/>
    <mergeCell ref="R117:U134"/>
    <mergeCell ref="N117:Q134"/>
    <mergeCell ref="J117:M134"/>
    <mergeCell ref="S77:U77"/>
    <mergeCell ref="C97:E97"/>
    <mergeCell ref="G97:I97"/>
    <mergeCell ref="K97:M97"/>
    <mergeCell ref="O97:Q97"/>
    <mergeCell ref="S97:U97"/>
    <mergeCell ref="K77:M77"/>
    <mergeCell ref="O77:Q77"/>
    <mergeCell ref="C77:E77"/>
    <mergeCell ref="G77:I77"/>
    <mergeCell ref="R2:X2"/>
    <mergeCell ref="P2:Q2"/>
    <mergeCell ref="N2:O2"/>
    <mergeCell ref="N1:O1"/>
    <mergeCell ref="U1:V1"/>
    <mergeCell ref="W1:X1"/>
    <mergeCell ref="Q1:R1"/>
    <mergeCell ref="S1:T1"/>
    <mergeCell ref="A1:B1"/>
    <mergeCell ref="J1:M1"/>
    <mergeCell ref="A2:B2"/>
    <mergeCell ref="C1:G1"/>
    <mergeCell ref="H1:I1"/>
    <mergeCell ref="C2:G2"/>
    <mergeCell ref="J2:K2"/>
    <mergeCell ref="L2:M2"/>
    <mergeCell ref="H2:I2"/>
    <mergeCell ref="A7:A14"/>
    <mergeCell ref="A50:A57"/>
    <mergeCell ref="O4:Q4"/>
    <mergeCell ref="C4:E4"/>
    <mergeCell ref="G4:I4"/>
    <mergeCell ref="K4:M4"/>
    <mergeCell ref="S4:T4"/>
    <mergeCell ref="W4:X4"/>
    <mergeCell ref="C47:E47"/>
    <mergeCell ref="G47:I47"/>
    <mergeCell ref="K47:M47"/>
    <mergeCell ref="O47:Q47"/>
  </mergeCells>
  <phoneticPr fontId="24"/>
  <conditionalFormatting sqref="E6:E45 I6:I45 M6:M45 Q6:Q45 Y6:Y45 E49:E75 I49:I75 M49:M75 Q49:Q75 Y49:Y75 E79:E95 I79:I95 M79:M95 Q79:Q95 U79:U95 Y79:Y95 E99:E115 I99:I115 M99:M115 Q99:Q115 U99:U115 Y99:Y115">
    <cfRule type="cellIs" dxfId="9" priority="2" stopIfTrue="1" operator="greaterThan">
      <formula>D6</formula>
    </cfRule>
  </conditionalFormatting>
  <conditionalFormatting sqref="U6:U45 U49:U75">
    <cfRule type="cellIs" dxfId="8" priority="1" stopIfTrue="1" operator="greaterThan">
      <formula>T6</formula>
    </cfRule>
  </conditionalFormatting>
  <hyperlinks>
    <hyperlink ref="A4" location="MOKUJI!R1C1" display="MOKUJI!R1C1" xr:uid="{00000000-0004-0000-0800-000000000000}"/>
    <hyperlink ref="A77" location="MOKUJI!R1C1" display="MOKUJI!R1C1" xr:uid="{00000000-0004-0000-0800-000001000000}"/>
    <hyperlink ref="A97" location="MOKUJI!R1C1" display="MOKUJI!R1C1" xr:uid="{00000000-0004-0000-0800-000002000000}"/>
  </hyperlinks>
  <printOptions horizontalCentered="1"/>
  <pageMargins left="0.27559055118110237" right="0.19685039370078741" top="0.55118110236220474" bottom="0.19685039370078741" header="0.27559055118110237" footer="0.51181102362204722"/>
  <pageSetup paperSize="9" scale="72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52</vt:i4>
      </vt:variant>
      <vt:variant>
        <vt:lpstr>名前付き一覧</vt:lpstr>
      </vt:variant>
      <vt:variant>
        <vt:i4>152</vt:i4>
      </vt:variant>
    </vt:vector>
  </HeadingPairs>
  <TitlesOfParts>
    <vt:vector size="204" baseType="lpstr">
      <vt:lpstr>MOKUJI</vt:lpstr>
      <vt:lpstr>北海道総部数表</vt:lpstr>
      <vt:lpstr>１中央区</vt:lpstr>
      <vt:lpstr>２南区</vt:lpstr>
      <vt:lpstr>３東区</vt:lpstr>
      <vt:lpstr>４北区</vt:lpstr>
      <vt:lpstr>５西・手稲区</vt:lpstr>
      <vt:lpstr>６豊平・清田区</vt:lpstr>
      <vt:lpstr>７白石・厚別区</vt:lpstr>
      <vt:lpstr>８江別・北広島・恵庭・千歳</vt:lpstr>
      <vt:lpstr>９石狩市</vt:lpstr>
      <vt:lpstr>１０小樽市</vt:lpstr>
      <vt:lpstr>１１余市・古平・積丹・古宇</vt:lpstr>
      <vt:lpstr>１２岩内・虻田①</vt:lpstr>
      <vt:lpstr>１３磯谷・寿都・島牧</vt:lpstr>
      <vt:lpstr>１４岩見沢・三笠・夕張</vt:lpstr>
      <vt:lpstr>１５美唄・砂川・滝川・深川</vt:lpstr>
      <vt:lpstr>１６赤平・歌志内・芦別</vt:lpstr>
      <vt:lpstr>１７空知①・夕張</vt:lpstr>
      <vt:lpstr>１８樺戸・雨竜</vt:lpstr>
      <vt:lpstr>１９苫小牧</vt:lpstr>
      <vt:lpstr>２０室蘭</vt:lpstr>
      <vt:lpstr>２１登別・伊達・勇払①</vt:lpstr>
      <vt:lpstr>２２白老・有珠・虻田②</vt:lpstr>
      <vt:lpstr>２３沙流・日高</vt:lpstr>
      <vt:lpstr>２４浦河・様似・幌泉・新冠</vt:lpstr>
      <vt:lpstr>２５函館市</vt:lpstr>
      <vt:lpstr>２６北斗市・亀田郡</vt:lpstr>
      <vt:lpstr>２７上磯</vt:lpstr>
      <vt:lpstr>２８松前・茅部</vt:lpstr>
      <vt:lpstr>２９山越郡・二海郡</vt:lpstr>
      <vt:lpstr>３０桧山・爾志</vt:lpstr>
      <vt:lpstr>３１久遠・瀬棚・奥尻</vt:lpstr>
      <vt:lpstr>３２旭川市</vt:lpstr>
      <vt:lpstr>３３士別・名寄・富良野</vt:lpstr>
      <vt:lpstr>３４上川郡①</vt:lpstr>
      <vt:lpstr>３５中川①・勇払②・空知②</vt:lpstr>
      <vt:lpstr>３６留萌市・増毛郡</vt:lpstr>
      <vt:lpstr>３７留萌・苫前・天塩①</vt:lpstr>
      <vt:lpstr>３８稚内・枝幸</vt:lpstr>
      <vt:lpstr>３９天塩②・宗谷・利尻・礼文</vt:lpstr>
      <vt:lpstr>４０北見・網走・紋別・網走郡</vt:lpstr>
      <vt:lpstr>４１斜里・常呂</vt:lpstr>
      <vt:lpstr>４２紋別郡</vt:lpstr>
      <vt:lpstr>４３帯広市</vt:lpstr>
      <vt:lpstr>４４河東郡</vt:lpstr>
      <vt:lpstr>４５上川②・河西・広尾・足寄</vt:lpstr>
      <vt:lpstr>４６中川②・十勝</vt:lpstr>
      <vt:lpstr>４７釧路市</vt:lpstr>
      <vt:lpstr>４８釧路・厚岸・阿寒</vt:lpstr>
      <vt:lpstr>４９川上・白糠</vt:lpstr>
      <vt:lpstr>５０根室・野付・標津・目梨</vt:lpstr>
      <vt:lpstr>'１０小樽市'!Criteria</vt:lpstr>
      <vt:lpstr>'１１余市・古平・積丹・古宇'!Criteria</vt:lpstr>
      <vt:lpstr>'１２岩内・虻田①'!Criteria</vt:lpstr>
      <vt:lpstr>'１３磯谷・寿都・島牧'!Criteria</vt:lpstr>
      <vt:lpstr>'１４岩見沢・三笠・夕張'!Criteria</vt:lpstr>
      <vt:lpstr>'１５美唄・砂川・滝川・深川'!Criteria</vt:lpstr>
      <vt:lpstr>'１６赤平・歌志内・芦別'!Criteria</vt:lpstr>
      <vt:lpstr>'１７空知①・夕張'!Criteria</vt:lpstr>
      <vt:lpstr>'１８樺戸・雨竜'!Criteria</vt:lpstr>
      <vt:lpstr>'１９苫小牧'!Criteria</vt:lpstr>
      <vt:lpstr>'１中央区'!Criteria</vt:lpstr>
      <vt:lpstr>'２０室蘭'!Criteria</vt:lpstr>
      <vt:lpstr>'２１登別・伊達・勇払①'!Criteria</vt:lpstr>
      <vt:lpstr>'２２白老・有珠・虻田②'!Criteria</vt:lpstr>
      <vt:lpstr>'２３沙流・日高'!Criteria</vt:lpstr>
      <vt:lpstr>'２４浦河・様似・幌泉・新冠'!Criteria</vt:lpstr>
      <vt:lpstr>'２５函館市'!Criteria</vt:lpstr>
      <vt:lpstr>'２６北斗市・亀田郡'!Criteria</vt:lpstr>
      <vt:lpstr>'２７上磯'!Criteria</vt:lpstr>
      <vt:lpstr>'２８松前・茅部'!Criteria</vt:lpstr>
      <vt:lpstr>'２９山越郡・二海郡'!Criteria</vt:lpstr>
      <vt:lpstr>'２南区'!Criteria</vt:lpstr>
      <vt:lpstr>'３０桧山・爾志'!Criteria</vt:lpstr>
      <vt:lpstr>'３１久遠・瀬棚・奥尻'!Criteria</vt:lpstr>
      <vt:lpstr>'３２旭川市'!Criteria</vt:lpstr>
      <vt:lpstr>'３３士別・名寄・富良野'!Criteria</vt:lpstr>
      <vt:lpstr>'３４上川郡①'!Criteria</vt:lpstr>
      <vt:lpstr>'３５中川①・勇払②・空知②'!Criteria</vt:lpstr>
      <vt:lpstr>'３６留萌市・増毛郡'!Criteria</vt:lpstr>
      <vt:lpstr>'３７留萌・苫前・天塩①'!Criteria</vt:lpstr>
      <vt:lpstr>'３８稚内・枝幸'!Criteria</vt:lpstr>
      <vt:lpstr>'３９天塩②・宗谷・利尻・礼文'!Criteria</vt:lpstr>
      <vt:lpstr>'３東区'!Criteria</vt:lpstr>
      <vt:lpstr>'４０北見・網走・紋別・網走郡'!Criteria</vt:lpstr>
      <vt:lpstr>'４１斜里・常呂'!Criteria</vt:lpstr>
      <vt:lpstr>'４２紋別郡'!Criteria</vt:lpstr>
      <vt:lpstr>'４３帯広市'!Criteria</vt:lpstr>
      <vt:lpstr>'４４河東郡'!Criteria</vt:lpstr>
      <vt:lpstr>'４５上川②・河西・広尾・足寄'!Criteria</vt:lpstr>
      <vt:lpstr>'４６中川②・十勝'!Criteria</vt:lpstr>
      <vt:lpstr>'４７釧路市'!Criteria</vt:lpstr>
      <vt:lpstr>'４８釧路・厚岸・阿寒'!Criteria</vt:lpstr>
      <vt:lpstr>'４９川上・白糠'!Criteria</vt:lpstr>
      <vt:lpstr>'４北区'!Criteria</vt:lpstr>
      <vt:lpstr>'５０根室・野付・標津・目梨'!Criteria</vt:lpstr>
      <vt:lpstr>'５西・手稲区'!Criteria</vt:lpstr>
      <vt:lpstr>'６豊平・清田区'!Criteria</vt:lpstr>
      <vt:lpstr>'７白石・厚別区'!Criteria</vt:lpstr>
      <vt:lpstr>'８江別・北広島・恵庭・千歳'!Criteria</vt:lpstr>
      <vt:lpstr>'９石狩市'!Criteria</vt:lpstr>
      <vt:lpstr>'１０小樽市'!Extract</vt:lpstr>
      <vt:lpstr>'１１余市・古平・積丹・古宇'!Extract</vt:lpstr>
      <vt:lpstr>'１２岩内・虻田①'!Extract</vt:lpstr>
      <vt:lpstr>'１３磯谷・寿都・島牧'!Extract</vt:lpstr>
      <vt:lpstr>'１４岩見沢・三笠・夕張'!Extract</vt:lpstr>
      <vt:lpstr>'１５美唄・砂川・滝川・深川'!Extract</vt:lpstr>
      <vt:lpstr>'１６赤平・歌志内・芦別'!Extract</vt:lpstr>
      <vt:lpstr>'１７空知①・夕張'!Extract</vt:lpstr>
      <vt:lpstr>'１８樺戸・雨竜'!Extract</vt:lpstr>
      <vt:lpstr>'１９苫小牧'!Extract</vt:lpstr>
      <vt:lpstr>'１中央区'!Extract</vt:lpstr>
      <vt:lpstr>'２０室蘭'!Extract</vt:lpstr>
      <vt:lpstr>'２１登別・伊達・勇払①'!Extract</vt:lpstr>
      <vt:lpstr>'２２白老・有珠・虻田②'!Extract</vt:lpstr>
      <vt:lpstr>'２３沙流・日高'!Extract</vt:lpstr>
      <vt:lpstr>'２４浦河・様似・幌泉・新冠'!Extract</vt:lpstr>
      <vt:lpstr>'２５函館市'!Extract</vt:lpstr>
      <vt:lpstr>'２６北斗市・亀田郡'!Extract</vt:lpstr>
      <vt:lpstr>'２７上磯'!Extract</vt:lpstr>
      <vt:lpstr>'２８松前・茅部'!Extract</vt:lpstr>
      <vt:lpstr>'２９山越郡・二海郡'!Extract</vt:lpstr>
      <vt:lpstr>'２南区'!Extract</vt:lpstr>
      <vt:lpstr>'３０桧山・爾志'!Extract</vt:lpstr>
      <vt:lpstr>'３１久遠・瀬棚・奥尻'!Extract</vt:lpstr>
      <vt:lpstr>'３２旭川市'!Extract</vt:lpstr>
      <vt:lpstr>'３３士別・名寄・富良野'!Extract</vt:lpstr>
      <vt:lpstr>'３４上川郡①'!Extract</vt:lpstr>
      <vt:lpstr>'３５中川①・勇払②・空知②'!Extract</vt:lpstr>
      <vt:lpstr>'３６留萌市・増毛郡'!Extract</vt:lpstr>
      <vt:lpstr>'３７留萌・苫前・天塩①'!Extract</vt:lpstr>
      <vt:lpstr>'３８稚内・枝幸'!Extract</vt:lpstr>
      <vt:lpstr>'３９天塩②・宗谷・利尻・礼文'!Extract</vt:lpstr>
      <vt:lpstr>'３東区'!Extract</vt:lpstr>
      <vt:lpstr>'４０北見・網走・紋別・網走郡'!Extract</vt:lpstr>
      <vt:lpstr>'４１斜里・常呂'!Extract</vt:lpstr>
      <vt:lpstr>'４２紋別郡'!Extract</vt:lpstr>
      <vt:lpstr>'４３帯広市'!Extract</vt:lpstr>
      <vt:lpstr>'４４河東郡'!Extract</vt:lpstr>
      <vt:lpstr>'４５上川②・河西・広尾・足寄'!Extract</vt:lpstr>
      <vt:lpstr>'４６中川②・十勝'!Extract</vt:lpstr>
      <vt:lpstr>'４７釧路市'!Extract</vt:lpstr>
      <vt:lpstr>'４８釧路・厚岸・阿寒'!Extract</vt:lpstr>
      <vt:lpstr>'４９川上・白糠'!Extract</vt:lpstr>
      <vt:lpstr>'４北区'!Extract</vt:lpstr>
      <vt:lpstr>'５０根室・野付・標津・目梨'!Extract</vt:lpstr>
      <vt:lpstr>'５西・手稲区'!Extract</vt:lpstr>
      <vt:lpstr>'６豊平・清田区'!Extract</vt:lpstr>
      <vt:lpstr>'７白石・厚別区'!Extract</vt:lpstr>
      <vt:lpstr>'８江別・北広島・恵庭・千歳'!Extract</vt:lpstr>
      <vt:lpstr>'９石狩市'!Extract</vt:lpstr>
      <vt:lpstr>'１０小樽市'!Print_Area</vt:lpstr>
      <vt:lpstr>'１１余市・古平・積丹・古宇'!Print_Area</vt:lpstr>
      <vt:lpstr>'１２岩内・虻田①'!Print_Area</vt:lpstr>
      <vt:lpstr>'１３磯谷・寿都・島牧'!Print_Area</vt:lpstr>
      <vt:lpstr>'１４岩見沢・三笠・夕張'!Print_Area</vt:lpstr>
      <vt:lpstr>'１５美唄・砂川・滝川・深川'!Print_Area</vt:lpstr>
      <vt:lpstr>'１６赤平・歌志内・芦別'!Print_Area</vt:lpstr>
      <vt:lpstr>'１７空知①・夕張'!Print_Area</vt:lpstr>
      <vt:lpstr>'１８樺戸・雨竜'!Print_Area</vt:lpstr>
      <vt:lpstr>'１９苫小牧'!Print_Area</vt:lpstr>
      <vt:lpstr>'１中央区'!Print_Area</vt:lpstr>
      <vt:lpstr>'２０室蘭'!Print_Area</vt:lpstr>
      <vt:lpstr>'２１登別・伊達・勇払①'!Print_Area</vt:lpstr>
      <vt:lpstr>'２２白老・有珠・虻田②'!Print_Area</vt:lpstr>
      <vt:lpstr>'２３沙流・日高'!Print_Area</vt:lpstr>
      <vt:lpstr>'２４浦河・様似・幌泉・新冠'!Print_Area</vt:lpstr>
      <vt:lpstr>'２５函館市'!Print_Area</vt:lpstr>
      <vt:lpstr>'２６北斗市・亀田郡'!Print_Area</vt:lpstr>
      <vt:lpstr>'２７上磯'!Print_Area</vt:lpstr>
      <vt:lpstr>'２８松前・茅部'!Print_Area</vt:lpstr>
      <vt:lpstr>'２９山越郡・二海郡'!Print_Area</vt:lpstr>
      <vt:lpstr>'２南区'!Print_Area</vt:lpstr>
      <vt:lpstr>'３０桧山・爾志'!Print_Area</vt:lpstr>
      <vt:lpstr>'３１久遠・瀬棚・奥尻'!Print_Area</vt:lpstr>
      <vt:lpstr>'３２旭川市'!Print_Area</vt:lpstr>
      <vt:lpstr>'３３士別・名寄・富良野'!Print_Area</vt:lpstr>
      <vt:lpstr>'３４上川郡①'!Print_Area</vt:lpstr>
      <vt:lpstr>'３５中川①・勇払②・空知②'!Print_Area</vt:lpstr>
      <vt:lpstr>'３６留萌市・増毛郡'!Print_Area</vt:lpstr>
      <vt:lpstr>'３７留萌・苫前・天塩①'!Print_Area</vt:lpstr>
      <vt:lpstr>'３８稚内・枝幸'!Print_Area</vt:lpstr>
      <vt:lpstr>'３９天塩②・宗谷・利尻・礼文'!Print_Area</vt:lpstr>
      <vt:lpstr>'３東区'!Print_Area</vt:lpstr>
      <vt:lpstr>'４０北見・網走・紋別・網走郡'!Print_Area</vt:lpstr>
      <vt:lpstr>'４１斜里・常呂'!Print_Area</vt:lpstr>
      <vt:lpstr>'４２紋別郡'!Print_Area</vt:lpstr>
      <vt:lpstr>'４３帯広市'!Print_Area</vt:lpstr>
      <vt:lpstr>'４４河東郡'!Print_Area</vt:lpstr>
      <vt:lpstr>'４５上川②・河西・広尾・足寄'!Print_Area</vt:lpstr>
      <vt:lpstr>'４６中川②・十勝'!Print_Area</vt:lpstr>
      <vt:lpstr>'４７釧路市'!Print_Area</vt:lpstr>
      <vt:lpstr>'４８釧路・厚岸・阿寒'!Print_Area</vt:lpstr>
      <vt:lpstr>'４９川上・白糠'!Print_Area</vt:lpstr>
      <vt:lpstr>'４北区'!Print_Area</vt:lpstr>
      <vt:lpstr>'５０根室・野付・標津・目梨'!Print_Area</vt:lpstr>
      <vt:lpstr>'５西・手稲区'!Print_Area</vt:lpstr>
      <vt:lpstr>'６豊平・清田区'!Print_Area</vt:lpstr>
      <vt:lpstr>'７白石・厚別区'!Print_Area</vt:lpstr>
      <vt:lpstr>'８江別・北広島・恵庭・千歳'!Print_Area</vt:lpstr>
      <vt:lpstr>'９石狩市'!Print_Area</vt:lpstr>
      <vt:lpstr>MOKUJI!Print_Area</vt:lpstr>
      <vt:lpstr>北海道総部数表!Print_Titles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真由美</dc:creator>
  <cp:lastModifiedBy>佐々木 英広</cp:lastModifiedBy>
  <cp:lastPrinted>2026-03-02T05:51:14Z</cp:lastPrinted>
  <dcterms:created xsi:type="dcterms:W3CDTF">2011-11-12T09:19:26Z</dcterms:created>
  <dcterms:modified xsi:type="dcterms:W3CDTF">2026-08-17T06:32:17Z</dcterms:modified>
</cp:coreProperties>
</file>